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年下 2026-2027-1 2024级大三上 研究生24、25、26\研究生\学业奖学金评定\学业奖学金评定汇总表\"/>
    </mc:Choice>
  </mc:AlternateContent>
  <bookViews>
    <workbookView windowWidth="27945" windowHeight="11775"/>
  </bookViews>
  <sheets>
    <sheet name="研24土木工程学硕" sheetId="2" r:id="rId1"/>
    <sheet name="研24信息通信学硕" sheetId="1" r:id="rId2"/>
    <sheet name="研24人工智能专硕2" sheetId="3" r:id="rId3"/>
    <sheet name="研24土木水利专硕" sheetId="4" r:id="rId4"/>
    <sheet name="研24交通运输专硕" sheetId="5" r:id="rId5"/>
    <sheet name="研25土木工程学硕" sheetId="6" r:id="rId6"/>
    <sheet name="研25信息通信学硕2" sheetId="7" r:id="rId7"/>
    <sheet name="研25人工智能专硕2" sheetId="8" r:id="rId8"/>
    <sheet name="研25土木水利专硕" sheetId="9" r:id="rId9"/>
    <sheet name="研25交通运输专硕" sheetId="10" r:id="rId10"/>
  </sheets>
  <definedNames>
    <definedName name="_xlnm._FilterDatabase" localSheetId="0" hidden="1">研24土木工程学硕!$A$1:$L$17</definedName>
    <definedName name="_xlnm._FilterDatabase" localSheetId="1" hidden="1">研24信息通信学硕!$A$2:$L$7</definedName>
    <definedName name="_xlnm._FilterDatabase" localSheetId="2" hidden="1">研24人工智能专硕2!$A$2:$L$32</definedName>
    <definedName name="_xlnm._FilterDatabase" localSheetId="3" hidden="1">研24土木水利专硕!$A$2:$L$15</definedName>
    <definedName name="_xlnm._FilterDatabase" localSheetId="4" hidden="1">研24交通运输专硕!$A$2:$L$9</definedName>
    <definedName name="_xlnm._FilterDatabase" localSheetId="5" hidden="1">研25土木工程学硕!$A$2:$L$14</definedName>
    <definedName name="_xlnm._FilterDatabase" localSheetId="6" hidden="1">研25信息通信学硕2!$A$2:$L$8</definedName>
    <definedName name="_xlnm._FilterDatabase" localSheetId="7" hidden="1">研25人工智能专硕2!$A$2:$L$37</definedName>
    <definedName name="_xlnm._FilterDatabase" localSheetId="8" hidden="1">研25土木水利专硕!$A$2:$L$19</definedName>
    <definedName name="_xlnm._FilterDatabase" localSheetId="9" hidden="1">研25交通运输专硕!$A$2:$L$17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<sst xmlns="http://schemas.openxmlformats.org/spreadsheetml/2006/main" count="737" uniqueCount="328">
  <si>
    <t>交通与土木工程学院2026年研究生研24土木工程学硕学业奖学金评定汇总表</t>
  </si>
  <si>
    <t>序号</t>
  </si>
  <si>
    <t>班级</t>
  </si>
  <si>
    <t>学号</t>
  </si>
  <si>
    <t>姓名</t>
  </si>
  <si>
    <t>综合表现最终得分</t>
  </si>
  <si>
    <t>学习情况最终得分</t>
  </si>
  <si>
    <t>科研工作最终得分</t>
  </si>
  <si>
    <t>总分</t>
  </si>
  <si>
    <t>班级人数</t>
  </si>
  <si>
    <t>排名</t>
  </si>
  <si>
    <t>奖学金等级</t>
  </si>
  <si>
    <t>备注</t>
  </si>
  <si>
    <t>研24土木工程学硕</t>
  </si>
  <si>
    <t>2433310012</t>
  </si>
  <si>
    <t>朱振宇</t>
  </si>
  <si>
    <t>一等奖学金</t>
  </si>
  <si>
    <t>2433310013</t>
  </si>
  <si>
    <t>徐何思</t>
  </si>
  <si>
    <t>2433310011</t>
  </si>
  <si>
    <t>潘书勇</t>
  </si>
  <si>
    <t>2433310003</t>
  </si>
  <si>
    <t>吴网琴</t>
  </si>
  <si>
    <t>二等奖学金</t>
  </si>
  <si>
    <t>王文森</t>
  </si>
  <si>
    <t>2433310005</t>
  </si>
  <si>
    <t>张思远</t>
  </si>
  <si>
    <t>2433310001</t>
  </si>
  <si>
    <t>樊舒琪</t>
  </si>
  <si>
    <t>2433310004</t>
  </si>
  <si>
    <t>宋洁瑜</t>
  </si>
  <si>
    <t>2433310010</t>
  </si>
  <si>
    <t>吴长杰</t>
  </si>
  <si>
    <t>2433310007</t>
  </si>
  <si>
    <t>胡琬晶</t>
  </si>
  <si>
    <t>2433310002</t>
  </si>
  <si>
    <t>何典蔚</t>
  </si>
  <si>
    <t>三等奖学金</t>
  </si>
  <si>
    <t>2433310009</t>
  </si>
  <si>
    <t>茅敏</t>
  </si>
  <si>
    <t>2433310006</t>
  </si>
  <si>
    <t>漆玉婷</t>
  </si>
  <si>
    <t>2433310014</t>
  </si>
  <si>
    <t>叶昱辰</t>
  </si>
  <si>
    <t>2433310008</t>
  </si>
  <si>
    <t>马如梦</t>
  </si>
  <si>
    <t>支教、上浮一档</t>
  </si>
  <si>
    <t>交通与土木工程学院2026年研究生研24信息通信学硕学业奖学金评定汇总表</t>
  </si>
  <si>
    <t>研24信息通信学硕</t>
  </si>
  <si>
    <t>2430310014</t>
  </si>
  <si>
    <t>顾银波</t>
  </si>
  <si>
    <t>2430310032</t>
  </si>
  <si>
    <t>王润瑀</t>
  </si>
  <si>
    <t>2430310007</t>
  </si>
  <si>
    <t>闫苏园</t>
  </si>
  <si>
    <t>2430310029</t>
  </si>
  <si>
    <t>洪帅帅</t>
  </si>
  <si>
    <t>2430310043</t>
  </si>
  <si>
    <t>朱琳</t>
  </si>
  <si>
    <t>交通与土木工程学院2026年研究生研24人工智能专硕2学业奖学金评定汇总表</t>
  </si>
  <si>
    <t>研24人工智能专硕2</t>
  </si>
  <si>
    <t>2433320006</t>
  </si>
  <si>
    <t>陈泓言</t>
  </si>
  <si>
    <t>2433320017</t>
  </si>
  <si>
    <t>陈志海</t>
  </si>
  <si>
    <t>2333320025</t>
  </si>
  <si>
    <t>邱将杰</t>
  </si>
  <si>
    <t>2433320016</t>
  </si>
  <si>
    <t>曾焘</t>
  </si>
  <si>
    <t>2433320007</t>
  </si>
  <si>
    <t>朱理</t>
  </si>
  <si>
    <t>2433320029</t>
  </si>
  <si>
    <t>刘宇</t>
  </si>
  <si>
    <t>2433320025</t>
  </si>
  <si>
    <t>龚孙玮</t>
  </si>
  <si>
    <t>2433320026</t>
  </si>
  <si>
    <t>蔡光亚</t>
  </si>
  <si>
    <t>2433320013</t>
  </si>
  <si>
    <t>马正东</t>
  </si>
  <si>
    <t>2433320027</t>
  </si>
  <si>
    <t>钱沈禹</t>
  </si>
  <si>
    <t>2433320015</t>
  </si>
  <si>
    <t>魏楷洋</t>
  </si>
  <si>
    <t>2433320010</t>
  </si>
  <si>
    <t>杜旭伟</t>
  </si>
  <si>
    <t>2433320030</t>
  </si>
  <si>
    <t>顾家瑞</t>
  </si>
  <si>
    <t>2433320002</t>
  </si>
  <si>
    <t>胡苏湘</t>
  </si>
  <si>
    <t>2433320021</t>
  </si>
  <si>
    <t>刘志轩</t>
  </si>
  <si>
    <t>2433320022</t>
  </si>
  <si>
    <t>孙海朋</t>
  </si>
  <si>
    <t>2433320005</t>
  </si>
  <si>
    <t>吴晶晶</t>
  </si>
  <si>
    <t>2433320019</t>
  </si>
  <si>
    <t>李泽林</t>
  </si>
  <si>
    <t>2433320008</t>
  </si>
  <si>
    <t>金磊</t>
  </si>
  <si>
    <t>2433320024</t>
  </si>
  <si>
    <t>姚智超</t>
  </si>
  <si>
    <t>张颢缤</t>
  </si>
  <si>
    <t>2433320014</t>
  </si>
  <si>
    <t>周方园</t>
  </si>
  <si>
    <t>2433320001</t>
  </si>
  <si>
    <t>张夏欣</t>
  </si>
  <si>
    <t>2433320003</t>
  </si>
  <si>
    <t>薛冰钦</t>
  </si>
  <si>
    <t>2433320020</t>
  </si>
  <si>
    <t>李战雷</t>
  </si>
  <si>
    <t>2433320011</t>
  </si>
  <si>
    <t>马家乐</t>
  </si>
  <si>
    <t>2433320012</t>
  </si>
  <si>
    <t>李鑫楠</t>
  </si>
  <si>
    <t>2433320004</t>
  </si>
  <si>
    <t>张静</t>
  </si>
  <si>
    <t>2433320018</t>
  </si>
  <si>
    <t>韩宇</t>
  </si>
  <si>
    <t>2433320028</t>
  </si>
  <si>
    <t>黄渝淞</t>
  </si>
  <si>
    <t>交通与土木工程学院2026年研究生研24土木水利专硕学业奖学金评定汇总表</t>
  </si>
  <si>
    <t>研24土木水利专硕</t>
  </si>
  <si>
    <t>陈志伟</t>
  </si>
  <si>
    <t>张俊豪</t>
  </si>
  <si>
    <t>周通</t>
  </si>
  <si>
    <t>孙浩楠</t>
  </si>
  <si>
    <t>郝方正</t>
  </si>
  <si>
    <t>陈军</t>
  </si>
  <si>
    <t>孙远航</t>
  </si>
  <si>
    <t>陈童</t>
  </si>
  <si>
    <t>安智瑞</t>
  </si>
  <si>
    <t>王晨宇</t>
  </si>
  <si>
    <t>王思龙</t>
  </si>
  <si>
    <t>朱吴浩</t>
  </si>
  <si>
    <t>陈庆</t>
  </si>
  <si>
    <t>交通与土木工程学院2026年研究生研24交通运输专硕学业奖学金评定汇总表</t>
  </si>
  <si>
    <t>研24交通运输专硕</t>
  </si>
  <si>
    <t>2433320046</t>
  </si>
  <si>
    <t>苗欣</t>
  </si>
  <si>
    <t>2433320047</t>
  </si>
  <si>
    <t>邢安祺</t>
  </si>
  <si>
    <t>2433320049</t>
  </si>
  <si>
    <t>曹佳豪</t>
  </si>
  <si>
    <t>2433320050</t>
  </si>
  <si>
    <t>黄焯题</t>
  </si>
  <si>
    <t>2433320048</t>
  </si>
  <si>
    <t>刘吉恩</t>
  </si>
  <si>
    <t>2433320051</t>
  </si>
  <si>
    <t>黄政杰</t>
  </si>
  <si>
    <t>2433320052</t>
  </si>
  <si>
    <t>万弘扬</t>
  </si>
  <si>
    <t>交通与土木工程学院2026年研究生研25土木工程学硕学业奖学金评定汇总表</t>
  </si>
  <si>
    <t>研25土木工程学硕</t>
  </si>
  <si>
    <t>2533310008</t>
  </si>
  <si>
    <t>孙文绘</t>
  </si>
  <si>
    <t>2533310012</t>
  </si>
  <si>
    <t>邹富富</t>
  </si>
  <si>
    <t>2533310010</t>
  </si>
  <si>
    <t>邸塬皓</t>
  </si>
  <si>
    <t>2533310011</t>
  </si>
  <si>
    <t>陶星宇</t>
  </si>
  <si>
    <t>挂科</t>
  </si>
  <si>
    <t>王景</t>
  </si>
  <si>
    <t>2533310005</t>
  </si>
  <si>
    <t>徐仕婕</t>
  </si>
  <si>
    <t>2533310007</t>
  </si>
  <si>
    <t>张梦迪</t>
  </si>
  <si>
    <t>2533310009</t>
  </si>
  <si>
    <t>孙诗雯</t>
  </si>
  <si>
    <t>2533310002</t>
  </si>
  <si>
    <t>赵丽华</t>
  </si>
  <si>
    <t>胡锐</t>
  </si>
  <si>
    <t>2333310016</t>
  </si>
  <si>
    <t>丁海达</t>
  </si>
  <si>
    <t>2533310006</t>
  </si>
  <si>
    <t>顾媛</t>
  </si>
  <si>
    <t>交通与土木工程学院2026年研究生研25信息通信学硕2学业奖学金评定汇总表</t>
  </si>
  <si>
    <t>研25信息通信学硕2</t>
  </si>
  <si>
    <t>2530310017</t>
  </si>
  <si>
    <t>王军福</t>
  </si>
  <si>
    <t>2530310008</t>
  </si>
  <si>
    <t>牟文胜</t>
  </si>
  <si>
    <t>2530310021</t>
  </si>
  <si>
    <t>廖志远</t>
  </si>
  <si>
    <t>2530310040</t>
  </si>
  <si>
    <t>沈训言</t>
  </si>
  <si>
    <t>2530310030</t>
  </si>
  <si>
    <t>张硕</t>
  </si>
  <si>
    <t>2530310034</t>
  </si>
  <si>
    <t>崔凯端</t>
  </si>
  <si>
    <t>交通与土木工程学院2026年研究生研25人工智能专硕2学业奖学金评定汇总表</t>
  </si>
  <si>
    <t>研25人工智能专硕2</t>
  </si>
  <si>
    <t>2533320033</t>
  </si>
  <si>
    <t>周云森</t>
  </si>
  <si>
    <t>2533320034</t>
  </si>
  <si>
    <t>宋龙飞</t>
  </si>
  <si>
    <t>2533320006</t>
  </si>
  <si>
    <t>缪鑫</t>
  </si>
  <si>
    <t>2533320016</t>
  </si>
  <si>
    <t>汪旭鹏</t>
  </si>
  <si>
    <t>2533320035</t>
  </si>
  <si>
    <t>陆帅</t>
  </si>
  <si>
    <t>2533320017</t>
  </si>
  <si>
    <t>张铎峻</t>
  </si>
  <si>
    <t>2533320018</t>
  </si>
  <si>
    <t>边帅帅</t>
  </si>
  <si>
    <t>2533320005</t>
  </si>
  <si>
    <t>殷姿</t>
  </si>
  <si>
    <t>2533320031</t>
  </si>
  <si>
    <t>李佳健</t>
  </si>
  <si>
    <t>2533320024</t>
  </si>
  <si>
    <t>王嘉麟</t>
  </si>
  <si>
    <t>郑庆玲</t>
  </si>
  <si>
    <t>2533320007</t>
  </si>
  <si>
    <t>莫惠淇</t>
  </si>
  <si>
    <t>2533320008</t>
  </si>
  <si>
    <t>郑陈冉</t>
  </si>
  <si>
    <t>2533320010</t>
  </si>
  <si>
    <t>朱朋飞</t>
  </si>
  <si>
    <t>2533320023</t>
  </si>
  <si>
    <t>章志强</t>
  </si>
  <si>
    <t>2533320028</t>
  </si>
  <si>
    <t>张愉阳</t>
  </si>
  <si>
    <t>2533320032</t>
  </si>
  <si>
    <t>韩文丙</t>
  </si>
  <si>
    <t>2533320029</t>
  </si>
  <si>
    <t>仲栋宇</t>
  </si>
  <si>
    <t>2533320013</t>
  </si>
  <si>
    <t>陶振楠</t>
  </si>
  <si>
    <t>2533320021</t>
  </si>
  <si>
    <t>李虎</t>
  </si>
  <si>
    <t>2533320030</t>
  </si>
  <si>
    <t>凌立人</t>
  </si>
  <si>
    <t>2533320003</t>
  </si>
  <si>
    <t>蹇蕊羽</t>
  </si>
  <si>
    <t>2533320015</t>
  </si>
  <si>
    <t>李涛</t>
  </si>
  <si>
    <t>2533320014</t>
  </si>
  <si>
    <t>丁坤坤</t>
  </si>
  <si>
    <t>2533320020</t>
  </si>
  <si>
    <t>周海涛</t>
  </si>
  <si>
    <t>2533320019</t>
  </si>
  <si>
    <t>徐奕俊</t>
  </si>
  <si>
    <t>2533320009</t>
  </si>
  <si>
    <t>朱佳吉</t>
  </si>
  <si>
    <t>2533320022</t>
  </si>
  <si>
    <t>夏子宸</t>
  </si>
  <si>
    <t>2533320011</t>
  </si>
  <si>
    <t>王鹏辉</t>
  </si>
  <si>
    <t>2533320026</t>
  </si>
  <si>
    <t>陆俊杰</t>
  </si>
  <si>
    <t>2533320004</t>
  </si>
  <si>
    <t>邵子威</t>
  </si>
  <si>
    <t>2533320025</t>
  </si>
  <si>
    <t>郑家禄</t>
  </si>
  <si>
    <t>2533320012</t>
  </si>
  <si>
    <t>黄帅文</t>
  </si>
  <si>
    <t>2533320002</t>
  </si>
  <si>
    <t>蒙金玲</t>
  </si>
  <si>
    <t>2533320027</t>
  </si>
  <si>
    <t>祁阳</t>
  </si>
  <si>
    <t>交通与土木工程学院2026年研究生研25土木水利专硕学业奖学金评定汇总表</t>
  </si>
  <si>
    <t>研25土木水利专硕</t>
  </si>
  <si>
    <t>2533320052</t>
  </si>
  <si>
    <t>李康贤</t>
  </si>
  <si>
    <t>2533320050</t>
  </si>
  <si>
    <t>王舒航</t>
  </si>
  <si>
    <t>2533320037</t>
  </si>
  <si>
    <t>李晶</t>
  </si>
  <si>
    <t>2533320038</t>
  </si>
  <si>
    <t>刘心语</t>
  </si>
  <si>
    <t>2533320049</t>
  </si>
  <si>
    <t>徐进东</t>
  </si>
  <si>
    <t>2533320036</t>
  </si>
  <si>
    <t>王晓筱</t>
  </si>
  <si>
    <t>2533320042</t>
  </si>
  <si>
    <t>印飞鹏</t>
  </si>
  <si>
    <t>2533320044</t>
  </si>
  <si>
    <t>葛芷莜</t>
  </si>
  <si>
    <t>2533320045</t>
  </si>
  <si>
    <t>华云飞</t>
  </si>
  <si>
    <t>2533320041</t>
  </si>
  <si>
    <t>郑亦崔</t>
  </si>
  <si>
    <t>2533320043</t>
  </si>
  <si>
    <t>帅宇昕</t>
  </si>
  <si>
    <t>2533320048</t>
  </si>
  <si>
    <t>尚城煜</t>
  </si>
  <si>
    <t>2533320053</t>
  </si>
  <si>
    <t>蔡凯鑫</t>
  </si>
  <si>
    <t>2533320039</t>
  </si>
  <si>
    <t>姚蓉</t>
  </si>
  <si>
    <t>2533320047</t>
  </si>
  <si>
    <t>鲁晨晖</t>
  </si>
  <si>
    <t>2533320051</t>
  </si>
  <si>
    <t>陈伟豪</t>
  </si>
  <si>
    <t>2533320046</t>
  </si>
  <si>
    <t>莫博衍</t>
  </si>
  <si>
    <t>交通与土木工程学院2026年研究生研25交通运输专硕学业奖学金评定汇总表</t>
  </si>
  <si>
    <t>研25交通运输专硕</t>
  </si>
  <si>
    <t>黄凯玲</t>
  </si>
  <si>
    <t>2533320068</t>
  </si>
  <si>
    <t>葛浩文</t>
  </si>
  <si>
    <t>2533320063</t>
  </si>
  <si>
    <t>张冲</t>
  </si>
  <si>
    <t>2533320055</t>
  </si>
  <si>
    <t>林欣蓉</t>
  </si>
  <si>
    <t>2533320060</t>
  </si>
  <si>
    <t>张丙昌</t>
  </si>
  <si>
    <t>2533320067</t>
  </si>
  <si>
    <t>李承炜</t>
  </si>
  <si>
    <t>2533320056</t>
  </si>
  <si>
    <t>马家然</t>
  </si>
  <si>
    <t>2533320064</t>
  </si>
  <si>
    <t>严吴松</t>
  </si>
  <si>
    <t>2533320066</t>
  </si>
  <si>
    <t>张家骏</t>
  </si>
  <si>
    <t>2533320059</t>
  </si>
  <si>
    <t>裴万万</t>
  </si>
  <si>
    <t>2533320062</t>
  </si>
  <si>
    <t>张继康</t>
  </si>
  <si>
    <t>2533320058</t>
  </si>
  <si>
    <t>陈俊宏</t>
  </si>
  <si>
    <t>2533320054</t>
  </si>
  <si>
    <t>刘莹莹</t>
  </si>
  <si>
    <t>2533320061</t>
  </si>
  <si>
    <t>项红波</t>
  </si>
  <si>
    <t>2533320057</t>
  </si>
  <si>
    <t>周楠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</si>
</sst>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P22" sqref="P22"/>
    </sheetView>
  </sheetViews>
  <sheetFormatPr defaultColWidth="9" defaultRowHeight="13.5"/>
  <cols>
    <col min="2" max="2" width="17" customWidth="1"/>
    <col min="3" max="3" width="15.8833333333333" customWidth="1"/>
    <col min="5" max="6" width="9" customWidth="1"/>
    <col min="7" max="7" width="9.63333333333333" customWidth="1"/>
    <col min="11" max="11" width="10.8833333333333" customWidth="1"/>
    <col min="12" max="12" width="13.775" customWidth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ht="23" customHeight="1" spans="1:12">
      <c r="A3" s="8">
        <v>1</v>
      </c>
      <c r="B3" s="6" t="s">
        <v>13</v>
      </c>
      <c r="C3" s="6" t="s">
        <v>14</v>
      </c>
      <c r="D3" s="6" t="s">
        <v>15</v>
      </c>
      <c r="E3" s="9">
        <v>4.2</v>
      </c>
      <c r="F3" s="9">
        <v>88.4</v>
      </c>
      <c r="G3" s="9">
        <v>460</v>
      </c>
      <c r="H3" s="10">
        <v>258.234285714286</v>
      </c>
      <c r="I3" s="6">
        <v>15</v>
      </c>
      <c r="J3" s="6">
        <v>1</v>
      </c>
      <c r="K3" s="6" t="s">
        <v>16</v>
      </c>
      <c r="L3" s="6"/>
    </row>
    <row r="4" s="1" customFormat="1" ht="23" customHeight="1" spans="1:12">
      <c r="A4" s="5">
        <v>2</v>
      </c>
      <c r="B4" s="6" t="s">
        <v>13</v>
      </c>
      <c r="C4" s="6" t="s">
        <v>17</v>
      </c>
      <c r="D4" s="6" t="s">
        <v>18</v>
      </c>
      <c r="E4" s="5">
        <v>6.4</v>
      </c>
      <c r="F4" s="5">
        <v>88</v>
      </c>
      <c r="G4" s="5">
        <v>305</v>
      </c>
      <c r="H4" s="7">
        <v>181.512244897959</v>
      </c>
      <c r="I4" s="6">
        <v>15</v>
      </c>
      <c r="J4" s="6">
        <v>2</v>
      </c>
      <c r="K4" s="6" t="s">
        <v>16</v>
      </c>
      <c r="L4" s="6"/>
    </row>
    <row r="5" ht="23" customHeight="1" spans="1:12">
      <c r="A5" s="8">
        <v>3</v>
      </c>
      <c r="B5" s="6" t="s">
        <v>13</v>
      </c>
      <c r="C5" s="6" t="s">
        <v>19</v>
      </c>
      <c r="D5" s="6" t="s">
        <v>20</v>
      </c>
      <c r="E5" s="9">
        <v>6.1</v>
      </c>
      <c r="F5" s="9">
        <v>86.2</v>
      </c>
      <c r="G5" s="9">
        <v>143</v>
      </c>
      <c r="H5" s="10">
        <v>99.8497959183673</v>
      </c>
      <c r="I5" s="6">
        <v>15</v>
      </c>
      <c r="J5" s="6">
        <v>3</v>
      </c>
      <c r="K5" s="6" t="s">
        <v>16</v>
      </c>
      <c r="L5" s="6"/>
    </row>
    <row r="6" ht="23" customHeight="1" spans="1:12">
      <c r="A6" s="5">
        <v>4</v>
      </c>
      <c r="B6" s="6" t="s">
        <v>13</v>
      </c>
      <c r="C6" s="6" t="s">
        <v>21</v>
      </c>
      <c r="D6" s="6" t="s">
        <v>22</v>
      </c>
      <c r="E6" s="9">
        <v>4.9</v>
      </c>
      <c r="F6" s="9">
        <v>86.2</v>
      </c>
      <c r="G6" s="11">
        <v>116</v>
      </c>
      <c r="H6" s="10">
        <v>85.86</v>
      </c>
      <c r="I6" s="6">
        <v>15</v>
      </c>
      <c r="J6" s="6">
        <v>4</v>
      </c>
      <c r="K6" s="6" t="s">
        <v>23</v>
      </c>
      <c r="L6" s="6"/>
    </row>
    <row r="7" ht="23" customHeight="1" spans="1:12">
      <c r="A7" s="8">
        <v>5</v>
      </c>
      <c r="B7" s="6" t="s">
        <v>13</v>
      </c>
      <c r="C7" s="6">
        <v>2333310012</v>
      </c>
      <c r="D7" s="6" t="s">
        <v>24</v>
      </c>
      <c r="E7" s="9">
        <v>30.5</v>
      </c>
      <c r="F7" s="9">
        <v>79</v>
      </c>
      <c r="G7" s="9">
        <v>70.5</v>
      </c>
      <c r="H7" s="10">
        <v>71.3989795918367</v>
      </c>
      <c r="I7" s="6">
        <v>15</v>
      </c>
      <c r="J7" s="6">
        <v>5</v>
      </c>
      <c r="K7" s="6" t="s">
        <v>23</v>
      </c>
      <c r="L7" s="6"/>
    </row>
    <row r="8" ht="23" customHeight="1" spans="1:12">
      <c r="A8" s="5">
        <v>6</v>
      </c>
      <c r="B8" s="6" t="s">
        <v>13</v>
      </c>
      <c r="C8" s="6" t="s">
        <v>25</v>
      </c>
      <c r="D8" s="6" t="s">
        <v>26</v>
      </c>
      <c r="E8" s="9">
        <v>0.6</v>
      </c>
      <c r="F8" s="9">
        <v>87.2</v>
      </c>
      <c r="G8" s="9">
        <v>80</v>
      </c>
      <c r="H8" s="10">
        <v>66.4048979591837</v>
      </c>
      <c r="I8" s="6">
        <v>15</v>
      </c>
      <c r="J8" s="6">
        <v>6</v>
      </c>
      <c r="K8" s="6" t="s">
        <v>23</v>
      </c>
      <c r="L8" s="6"/>
    </row>
    <row r="9" ht="23" customHeight="1" spans="1:12">
      <c r="A9" s="8">
        <v>7</v>
      </c>
      <c r="B9" s="6" t="s">
        <v>13</v>
      </c>
      <c r="C9" s="6" t="s">
        <v>27</v>
      </c>
      <c r="D9" s="6" t="s">
        <v>28</v>
      </c>
      <c r="E9" s="5">
        <v>2.8</v>
      </c>
      <c r="F9" s="5">
        <v>84.8</v>
      </c>
      <c r="G9" s="5">
        <v>74</v>
      </c>
      <c r="H9" s="7">
        <v>63.5828571428571</v>
      </c>
      <c r="I9" s="6">
        <v>15</v>
      </c>
      <c r="J9" s="6">
        <v>7</v>
      </c>
      <c r="K9" s="6" t="s">
        <v>23</v>
      </c>
      <c r="L9" s="6"/>
    </row>
    <row r="10" ht="23" customHeight="1" spans="1:12">
      <c r="A10" s="5">
        <v>8</v>
      </c>
      <c r="B10" s="6" t="s">
        <v>13</v>
      </c>
      <c r="C10" s="6" t="s">
        <v>29</v>
      </c>
      <c r="D10" s="6" t="s">
        <v>30</v>
      </c>
      <c r="E10" s="9">
        <v>6.5</v>
      </c>
      <c r="F10" s="9">
        <v>84.4</v>
      </c>
      <c r="G10" s="9">
        <v>70</v>
      </c>
      <c r="H10" s="10">
        <v>62.9730612244898</v>
      </c>
      <c r="I10" s="6">
        <v>15</v>
      </c>
      <c r="J10" s="6">
        <v>8</v>
      </c>
      <c r="K10" s="6" t="s">
        <v>23</v>
      </c>
      <c r="L10" s="6"/>
    </row>
    <row r="11" ht="23" customHeight="1" spans="1:12">
      <c r="A11" s="8">
        <v>9</v>
      </c>
      <c r="B11" s="6" t="s">
        <v>13</v>
      </c>
      <c r="C11" s="6" t="s">
        <v>31</v>
      </c>
      <c r="D11" s="6" t="s">
        <v>32</v>
      </c>
      <c r="E11" s="9">
        <v>3.7</v>
      </c>
      <c r="F11" s="9">
        <v>86.8</v>
      </c>
      <c r="G11" s="9">
        <v>65</v>
      </c>
      <c r="H11" s="10">
        <v>60.0502040816327</v>
      </c>
      <c r="I11" s="6">
        <v>15</v>
      </c>
      <c r="J11" s="6">
        <v>9</v>
      </c>
      <c r="K11" s="6" t="s">
        <v>23</v>
      </c>
      <c r="L11" s="6"/>
    </row>
    <row r="12" ht="23" customHeight="1" spans="1:12">
      <c r="A12" s="5">
        <v>10</v>
      </c>
      <c r="B12" s="6" t="s">
        <v>13</v>
      </c>
      <c r="C12" s="6" t="s">
        <v>33</v>
      </c>
      <c r="D12" s="6" t="s">
        <v>34</v>
      </c>
      <c r="E12" s="9">
        <v>6.9</v>
      </c>
      <c r="F12" s="9">
        <v>83</v>
      </c>
      <c r="G12" s="9">
        <v>47</v>
      </c>
      <c r="H12" s="10">
        <v>51.2163265306122</v>
      </c>
      <c r="I12" s="6">
        <v>15</v>
      </c>
      <c r="J12" s="6">
        <v>10</v>
      </c>
      <c r="K12" s="6" t="s">
        <v>23</v>
      </c>
      <c r="L12" s="6"/>
    </row>
    <row r="13" ht="23" customHeight="1" spans="1:12">
      <c r="A13" s="8">
        <v>11</v>
      </c>
      <c r="B13" s="6" t="s">
        <v>13</v>
      </c>
      <c r="C13" s="6" t="s">
        <v>35</v>
      </c>
      <c r="D13" s="6" t="s">
        <v>36</v>
      </c>
      <c r="E13" s="9">
        <v>2.8</v>
      </c>
      <c r="F13" s="9">
        <v>84</v>
      </c>
      <c r="G13" s="9">
        <v>45</v>
      </c>
      <c r="H13" s="10">
        <v>48.8428571428571</v>
      </c>
      <c r="I13" s="6">
        <v>15</v>
      </c>
      <c r="J13" s="6">
        <v>11</v>
      </c>
      <c r="K13" s="6" t="s">
        <v>37</v>
      </c>
      <c r="L13" s="6"/>
    </row>
    <row r="14" ht="23" customHeight="1" spans="1:12">
      <c r="A14" s="5">
        <v>12</v>
      </c>
      <c r="B14" s="6" t="s">
        <v>13</v>
      </c>
      <c r="C14" s="6" t="s">
        <v>38</v>
      </c>
      <c r="D14" s="6" t="s">
        <v>39</v>
      </c>
      <c r="E14" s="5">
        <v>2.8</v>
      </c>
      <c r="F14" s="5">
        <v>83.6</v>
      </c>
      <c r="G14" s="5">
        <v>40</v>
      </c>
      <c r="H14" s="7">
        <v>46.2228571428571</v>
      </c>
      <c r="I14" s="6">
        <v>15</v>
      </c>
      <c r="J14" s="6">
        <v>12</v>
      </c>
      <c r="K14" s="6" t="s">
        <v>37</v>
      </c>
      <c r="L14" s="6"/>
    </row>
    <row r="15" ht="23" customHeight="1" spans="1:12">
      <c r="A15" s="8">
        <v>13</v>
      </c>
      <c r="B15" s="6" t="s">
        <v>13</v>
      </c>
      <c r="C15" s="6" t="s">
        <v>40</v>
      </c>
      <c r="D15" s="6" t="s">
        <v>41</v>
      </c>
      <c r="E15" s="9">
        <v>0.6</v>
      </c>
      <c r="F15" s="9">
        <v>85.6</v>
      </c>
      <c r="G15" s="9">
        <v>40</v>
      </c>
      <c r="H15" s="10">
        <v>45.9248979591837</v>
      </c>
      <c r="I15" s="6">
        <v>15</v>
      </c>
      <c r="J15" s="6">
        <v>13</v>
      </c>
      <c r="K15" s="6" t="s">
        <v>37</v>
      </c>
      <c r="L15" s="6"/>
    </row>
    <row r="16" ht="23" customHeight="1" spans="1:12">
      <c r="A16" s="5">
        <v>14</v>
      </c>
      <c r="B16" s="6" t="s">
        <v>13</v>
      </c>
      <c r="C16" s="6" t="s">
        <v>42</v>
      </c>
      <c r="D16" s="6" t="s">
        <v>43</v>
      </c>
      <c r="E16" s="9">
        <v>0</v>
      </c>
      <c r="F16" s="9">
        <v>85.4</v>
      </c>
      <c r="G16" s="9">
        <v>30</v>
      </c>
      <c r="H16" s="10">
        <v>40.62</v>
      </c>
      <c r="I16" s="6">
        <v>15</v>
      </c>
      <c r="J16" s="6">
        <v>14</v>
      </c>
      <c r="K16" s="6" t="s">
        <v>37</v>
      </c>
      <c r="L16" s="6"/>
    </row>
    <row r="17" ht="23" customHeight="1" spans="1:12">
      <c r="A17" s="17">
        <v>15</v>
      </c>
      <c r="B17" s="14" t="s">
        <v>13</v>
      </c>
      <c r="C17" s="14" t="s">
        <v>44</v>
      </c>
      <c r="D17" s="14" t="s">
        <v>45</v>
      </c>
      <c r="E17" s="17">
        <v>6.4</v>
      </c>
      <c r="F17" s="17">
        <v>85</v>
      </c>
      <c r="G17" s="17">
        <v>15</v>
      </c>
      <c r="H17" s="21">
        <v>35.6122448979592</v>
      </c>
      <c r="I17" s="14">
        <v>15</v>
      </c>
      <c r="J17" s="14">
        <v>15</v>
      </c>
      <c r="K17" s="14" t="s">
        <v>23</v>
      </c>
      <c r="L17" s="14" t="s">
        <v>46</v>
      </c>
    </row>
  </sheetData>
  <autoFilter xmlns:etc="http://www.wps.cn/officeDocument/2017/etCustomData" ref="A1:L17" etc:filterBottomFollowUsedRange="0">
    <extLst/>
  </autoFilter>
  <sortState ref="B3:K17">
    <sortCondition ref="J3:J17"/>
  </sortState>
  <mergeCells count="1">
    <mergeCell ref="A1:L1"/>
  </mergeCells>
  <dataValidations count="1">
    <dataValidation type="list" allowBlank="1" showInputMessage="1" showErrorMessage="1" sqref="K$1:K$1048576">
      <formula1>"一等奖学金,二等奖学金,三等奖学金"</formula1>
    </dataValidation>
  </dataValidations>
  <printOptions horizontalCentered="1" verticalCentered="1"/>
  <pageMargins left="0.25" right="0.25" top="0.75" bottom="0.75" header="0.298611111111111" footer="0.298611111111111"/>
  <pageSetup paperSize="9" scale="11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L2" sqref="L2"/>
    </sheetView>
  </sheetViews>
  <sheetFormatPr defaultColWidth="9" defaultRowHeight="13.5" outlineLevelRow="6"/>
  <cols>
    <col min="2" max="2" width="17" customWidth="1"/>
    <col min="3" max="3" width="15.8833333333333" customWidth="1"/>
    <col min="5" max="6" width="9" customWidth="1"/>
    <col min="7" max="7" width="9.63333333333333" customWidth="1"/>
    <col min="11" max="11" width="10.8833333333333" customWidth="1"/>
  </cols>
  <sheetData>
    <row r="1" spans="1:12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>
      <c r="A3" s="5">
        <v>1</v>
      </c>
      <c r="B3" s="6" t="s">
        <v>48</v>
      </c>
      <c r="C3" s="6" t="s">
        <v>49</v>
      </c>
      <c r="D3" s="6" t="s">
        <v>50</v>
      </c>
      <c r="E3" s="5">
        <v>2.653061224</v>
      </c>
      <c r="F3" s="5">
        <v>26.1</v>
      </c>
      <c r="G3" s="5">
        <v>70</v>
      </c>
      <c r="H3" s="7">
        <v>98.753061224</v>
      </c>
      <c r="I3" s="6">
        <v>5</v>
      </c>
      <c r="J3" s="6">
        <v>1</v>
      </c>
      <c r="K3" s="6" t="s">
        <v>16</v>
      </c>
      <c r="L3" s="5"/>
    </row>
    <row r="4" s="1" customFormat="1" spans="1:12">
      <c r="A4" s="5">
        <v>2</v>
      </c>
      <c r="B4" s="6" t="s">
        <v>48</v>
      </c>
      <c r="C4" s="6" t="s">
        <v>51</v>
      </c>
      <c r="D4" s="6" t="s">
        <v>52</v>
      </c>
      <c r="E4" s="9">
        <v>0</v>
      </c>
      <c r="F4" s="9">
        <v>25.92</v>
      </c>
      <c r="G4" s="11">
        <v>50</v>
      </c>
      <c r="H4" s="10">
        <v>75.92</v>
      </c>
      <c r="I4" s="6">
        <v>5</v>
      </c>
      <c r="J4" s="6">
        <v>2</v>
      </c>
      <c r="K4" s="6" t="s">
        <v>23</v>
      </c>
      <c r="L4" s="5"/>
    </row>
    <row r="5" spans="1:12">
      <c r="A5" s="5">
        <v>3</v>
      </c>
      <c r="B5" s="6" t="s">
        <v>48</v>
      </c>
      <c r="C5" s="6" t="s">
        <v>53</v>
      </c>
      <c r="D5" s="6" t="s">
        <v>54</v>
      </c>
      <c r="E5" s="9">
        <v>0.081632653</v>
      </c>
      <c r="F5" s="9">
        <v>25.26</v>
      </c>
      <c r="G5" s="9">
        <v>47.5</v>
      </c>
      <c r="H5" s="10">
        <v>72.841632653</v>
      </c>
      <c r="I5" s="6">
        <v>5</v>
      </c>
      <c r="J5" s="6">
        <v>3</v>
      </c>
      <c r="K5" s="6" t="s">
        <v>23</v>
      </c>
      <c r="L5" s="8"/>
    </row>
    <row r="6" spans="1:12">
      <c r="A6" s="5">
        <v>4</v>
      </c>
      <c r="B6" s="6" t="s">
        <v>48</v>
      </c>
      <c r="C6" s="6" t="s">
        <v>55</v>
      </c>
      <c r="D6" s="6" t="s">
        <v>56</v>
      </c>
      <c r="E6" s="9">
        <v>0</v>
      </c>
      <c r="F6" s="9">
        <v>25.68</v>
      </c>
      <c r="G6" s="9">
        <v>6.5</v>
      </c>
      <c r="H6" s="10">
        <v>32.18</v>
      </c>
      <c r="I6" s="6">
        <v>5</v>
      </c>
      <c r="J6" s="6">
        <v>4</v>
      </c>
      <c r="K6" s="6" t="s">
        <v>23</v>
      </c>
      <c r="L6" s="8"/>
    </row>
    <row r="7" spans="1:12">
      <c r="A7" s="5">
        <v>5</v>
      </c>
      <c r="B7" s="6" t="s">
        <v>48</v>
      </c>
      <c r="C7" s="6" t="s">
        <v>57</v>
      </c>
      <c r="D7" s="6" t="s">
        <v>58</v>
      </c>
      <c r="E7" s="9">
        <v>0.530612245</v>
      </c>
      <c r="F7" s="9">
        <v>24.6</v>
      </c>
      <c r="G7" s="9">
        <v>0</v>
      </c>
      <c r="H7" s="10">
        <v>25.130612245</v>
      </c>
      <c r="I7" s="6">
        <v>5</v>
      </c>
      <c r="J7" s="6">
        <v>5</v>
      </c>
      <c r="K7" s="6" t="s">
        <v>37</v>
      </c>
      <c r="L7" s="8"/>
    </row>
  </sheetData>
  <autoFilter xmlns:etc="http://www.wps.cn/officeDocument/2017/etCustomData" ref="A2:L7" etc:filterBottomFollowUsedRange="0">
    <extLst/>
  </autoFilter>
  <sortState ref="A3:L7">
    <sortCondition ref="H3:H7" descending="1"/>
  </sortState>
  <mergeCells count="1">
    <mergeCell ref="A1:L1"/>
  </mergeCells>
  <dataValidations count="1">
    <dataValidation type="list" allowBlank="1" showInputMessage="1" showErrorMessage="1" sqref="K$1:K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Q8" sqref="Q8"/>
    </sheetView>
  </sheetViews>
  <sheetFormatPr defaultColWidth="9" defaultRowHeight="13.5"/>
  <cols>
    <col min="2" max="2" width="17" customWidth="1"/>
    <col min="3" max="3" width="15.8833333333333" customWidth="1"/>
    <col min="5" max="6" width="9" customWidth="1"/>
    <col min="7" max="7" width="9.5" customWidth="1"/>
    <col min="11" max="11" width="10.8833333333333" customWidth="1"/>
  </cols>
  <sheetData>
    <row r="1" spans="1:1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>
      <c r="A3" s="8">
        <v>1</v>
      </c>
      <c r="B3" s="6" t="s">
        <v>60</v>
      </c>
      <c r="C3" s="6" t="s">
        <v>61</v>
      </c>
      <c r="D3" s="6" t="s">
        <v>62</v>
      </c>
      <c r="E3" s="5">
        <v>7.93</v>
      </c>
      <c r="F3" s="5">
        <v>25.32</v>
      </c>
      <c r="G3" s="5">
        <v>70</v>
      </c>
      <c r="H3" s="7">
        <v>103.25</v>
      </c>
      <c r="I3" s="6">
        <v>30</v>
      </c>
      <c r="J3" s="6">
        <v>1</v>
      </c>
      <c r="K3" s="6" t="s">
        <v>16</v>
      </c>
      <c r="L3" s="8"/>
    </row>
    <row r="4" s="1" customFormat="1" spans="1:12">
      <c r="A4" s="8">
        <v>2</v>
      </c>
      <c r="B4" s="6" t="s">
        <v>60</v>
      </c>
      <c r="C4" s="6" t="s">
        <v>63</v>
      </c>
      <c r="D4" s="6" t="s">
        <v>64</v>
      </c>
      <c r="E4" s="9">
        <v>0.16</v>
      </c>
      <c r="F4" s="9">
        <v>20.88</v>
      </c>
      <c r="G4" s="9">
        <v>72.5</v>
      </c>
      <c r="H4" s="10">
        <v>93.54</v>
      </c>
      <c r="I4" s="6">
        <v>30</v>
      </c>
      <c r="J4" s="6">
        <v>2</v>
      </c>
      <c r="K4" s="6" t="s">
        <v>16</v>
      </c>
      <c r="L4" s="8"/>
    </row>
    <row r="5" spans="1:12">
      <c r="A5" s="8">
        <v>3</v>
      </c>
      <c r="B5" s="6" t="s">
        <v>60</v>
      </c>
      <c r="C5" s="6" t="s">
        <v>65</v>
      </c>
      <c r="D5" s="6" t="s">
        <v>66</v>
      </c>
      <c r="E5" s="9">
        <v>18.78</v>
      </c>
      <c r="F5" s="9">
        <v>25.2</v>
      </c>
      <c r="G5" s="9">
        <v>37.75</v>
      </c>
      <c r="H5" s="10">
        <v>81.73</v>
      </c>
      <c r="I5" s="6">
        <v>30</v>
      </c>
      <c r="J5" s="6">
        <v>3</v>
      </c>
      <c r="K5" s="6" t="s">
        <v>16</v>
      </c>
      <c r="L5" s="8"/>
    </row>
    <row r="6" spans="1:12">
      <c r="A6" s="8">
        <v>4</v>
      </c>
      <c r="B6" s="6" t="s">
        <v>60</v>
      </c>
      <c r="C6" s="6" t="s">
        <v>67</v>
      </c>
      <c r="D6" s="6" t="s">
        <v>68</v>
      </c>
      <c r="E6" s="5">
        <v>0.94</v>
      </c>
      <c r="F6" s="5">
        <v>25.86</v>
      </c>
      <c r="G6" s="5">
        <v>52.75</v>
      </c>
      <c r="H6" s="7">
        <v>79.55</v>
      </c>
      <c r="I6" s="6">
        <v>30</v>
      </c>
      <c r="J6" s="6">
        <v>4</v>
      </c>
      <c r="K6" s="6" t="s">
        <v>16</v>
      </c>
      <c r="L6" s="5"/>
    </row>
    <row r="7" spans="1:12">
      <c r="A7" s="8">
        <v>5</v>
      </c>
      <c r="B7" s="6" t="s">
        <v>60</v>
      </c>
      <c r="C7" s="6" t="s">
        <v>69</v>
      </c>
      <c r="D7" s="6" t="s">
        <v>70</v>
      </c>
      <c r="E7" s="9">
        <v>8.22</v>
      </c>
      <c r="F7" s="9">
        <v>26.28</v>
      </c>
      <c r="G7" s="9">
        <v>41.5</v>
      </c>
      <c r="H7" s="10">
        <v>76</v>
      </c>
      <c r="I7" s="6">
        <v>30</v>
      </c>
      <c r="J7" s="6">
        <v>5</v>
      </c>
      <c r="K7" s="6" t="s">
        <v>16</v>
      </c>
      <c r="L7" s="5"/>
    </row>
    <row r="8" spans="1:12">
      <c r="A8" s="8">
        <v>6</v>
      </c>
      <c r="B8" s="6" t="s">
        <v>60</v>
      </c>
      <c r="C8" s="6" t="s">
        <v>71</v>
      </c>
      <c r="D8" s="6" t="s">
        <v>72</v>
      </c>
      <c r="E8" s="9">
        <v>2.08</v>
      </c>
      <c r="F8" s="9">
        <v>25.08</v>
      </c>
      <c r="G8" s="9">
        <v>47</v>
      </c>
      <c r="H8" s="10">
        <v>74.16</v>
      </c>
      <c r="I8" s="6">
        <v>30</v>
      </c>
      <c r="J8" s="6">
        <v>6</v>
      </c>
      <c r="K8" s="6" t="s">
        <v>16</v>
      </c>
      <c r="L8" s="5"/>
    </row>
    <row r="9" spans="1:12">
      <c r="A9" s="8">
        <v>7</v>
      </c>
      <c r="B9" s="6" t="s">
        <v>60</v>
      </c>
      <c r="C9" s="6" t="s">
        <v>73</v>
      </c>
      <c r="D9" s="6" t="s">
        <v>74</v>
      </c>
      <c r="E9" s="9">
        <v>0.16</v>
      </c>
      <c r="F9" s="9">
        <v>25.08</v>
      </c>
      <c r="G9" s="9">
        <v>44.81</v>
      </c>
      <c r="H9" s="10">
        <v>70.06</v>
      </c>
      <c r="I9" s="6">
        <v>30</v>
      </c>
      <c r="J9" s="6">
        <v>7</v>
      </c>
      <c r="K9" s="6" t="s">
        <v>23</v>
      </c>
      <c r="L9" s="5"/>
    </row>
    <row r="10" spans="1:12">
      <c r="A10" s="8">
        <v>8</v>
      </c>
      <c r="B10" s="6" t="s">
        <v>60</v>
      </c>
      <c r="C10" s="6" t="s">
        <v>75</v>
      </c>
      <c r="D10" s="6" t="s">
        <v>76</v>
      </c>
      <c r="E10" s="9">
        <v>0.53</v>
      </c>
      <c r="F10" s="9">
        <v>26.52</v>
      </c>
      <c r="G10" s="9">
        <v>43</v>
      </c>
      <c r="H10" s="10">
        <v>70.05</v>
      </c>
      <c r="I10" s="6">
        <v>30</v>
      </c>
      <c r="J10" s="6">
        <v>8</v>
      </c>
      <c r="K10" s="6" t="s">
        <v>23</v>
      </c>
      <c r="L10" s="8"/>
    </row>
    <row r="11" spans="1:12">
      <c r="A11" s="8">
        <v>9</v>
      </c>
      <c r="B11" s="6" t="s">
        <v>60</v>
      </c>
      <c r="C11" s="6" t="s">
        <v>77</v>
      </c>
      <c r="D11" s="6" t="s">
        <v>78</v>
      </c>
      <c r="E11" s="9">
        <v>5.02</v>
      </c>
      <c r="F11" s="9">
        <v>24.96</v>
      </c>
      <c r="G11" s="9">
        <v>32.5</v>
      </c>
      <c r="H11" s="10">
        <v>62.48</v>
      </c>
      <c r="I11" s="6">
        <v>30</v>
      </c>
      <c r="J11" s="6">
        <v>9</v>
      </c>
      <c r="K11" s="6" t="s">
        <v>23</v>
      </c>
      <c r="L11" s="5"/>
    </row>
    <row r="12" spans="1:12">
      <c r="A12" s="8">
        <v>10</v>
      </c>
      <c r="B12" s="6" t="s">
        <v>60</v>
      </c>
      <c r="C12" s="6" t="s">
        <v>79</v>
      </c>
      <c r="D12" s="6" t="s">
        <v>80</v>
      </c>
      <c r="E12" s="5">
        <v>1.47</v>
      </c>
      <c r="F12" s="5">
        <v>24.36</v>
      </c>
      <c r="G12" s="5">
        <v>30</v>
      </c>
      <c r="H12" s="7">
        <v>55.83</v>
      </c>
      <c r="I12" s="6">
        <v>30</v>
      </c>
      <c r="J12" s="6">
        <v>10</v>
      </c>
      <c r="K12" s="6" t="s">
        <v>23</v>
      </c>
      <c r="L12" s="5"/>
    </row>
    <row r="13" spans="1:12">
      <c r="A13" s="8">
        <v>11</v>
      </c>
      <c r="B13" s="6" t="s">
        <v>60</v>
      </c>
      <c r="C13" s="6" t="s">
        <v>81</v>
      </c>
      <c r="D13" s="6" t="s">
        <v>82</v>
      </c>
      <c r="E13" s="9">
        <v>0.49</v>
      </c>
      <c r="F13" s="9">
        <v>24.72</v>
      </c>
      <c r="G13" s="9">
        <v>22.5</v>
      </c>
      <c r="H13" s="10">
        <v>47.71</v>
      </c>
      <c r="I13" s="6">
        <v>30</v>
      </c>
      <c r="J13" s="6">
        <v>11</v>
      </c>
      <c r="K13" s="6" t="s">
        <v>23</v>
      </c>
      <c r="L13" s="8"/>
    </row>
    <row r="14" spans="1:12">
      <c r="A14" s="8">
        <v>12</v>
      </c>
      <c r="B14" s="6" t="s">
        <v>60</v>
      </c>
      <c r="C14" s="6" t="s">
        <v>83</v>
      </c>
      <c r="D14" s="6" t="s">
        <v>84</v>
      </c>
      <c r="E14" s="9">
        <v>2.82</v>
      </c>
      <c r="F14" s="9">
        <v>24.96</v>
      </c>
      <c r="G14" s="9">
        <v>16.5</v>
      </c>
      <c r="H14" s="10">
        <v>44.28</v>
      </c>
      <c r="I14" s="6">
        <v>30</v>
      </c>
      <c r="J14" s="6">
        <v>12</v>
      </c>
      <c r="K14" s="6" t="s">
        <v>23</v>
      </c>
      <c r="L14" s="8"/>
    </row>
    <row r="15" spans="1:12">
      <c r="A15" s="8">
        <v>13</v>
      </c>
      <c r="B15" s="6" t="s">
        <v>60</v>
      </c>
      <c r="C15" s="6" t="s">
        <v>85</v>
      </c>
      <c r="D15" s="6" t="s">
        <v>86</v>
      </c>
      <c r="E15" s="5">
        <v>0.16</v>
      </c>
      <c r="F15" s="5">
        <v>24.18</v>
      </c>
      <c r="G15" s="5">
        <v>16.5</v>
      </c>
      <c r="H15" s="7">
        <v>40.84</v>
      </c>
      <c r="I15" s="6">
        <v>30</v>
      </c>
      <c r="J15" s="6">
        <v>13</v>
      </c>
      <c r="K15" s="6" t="s">
        <v>23</v>
      </c>
      <c r="L15" s="8"/>
    </row>
    <row r="16" spans="1:12">
      <c r="A16" s="8">
        <v>14</v>
      </c>
      <c r="B16" s="6" t="s">
        <v>60</v>
      </c>
      <c r="C16" s="6" t="s">
        <v>87</v>
      </c>
      <c r="D16" s="6" t="s">
        <v>88</v>
      </c>
      <c r="E16" s="9">
        <v>0.33</v>
      </c>
      <c r="F16" s="9">
        <v>23.16</v>
      </c>
      <c r="G16" s="9">
        <v>16</v>
      </c>
      <c r="H16" s="10">
        <v>39.49</v>
      </c>
      <c r="I16" s="6">
        <v>30</v>
      </c>
      <c r="J16" s="6">
        <v>14</v>
      </c>
      <c r="K16" s="6" t="s">
        <v>23</v>
      </c>
      <c r="L16" s="8"/>
    </row>
    <row r="17" spans="1:12">
      <c r="A17" s="8">
        <v>15</v>
      </c>
      <c r="B17" s="6" t="s">
        <v>60</v>
      </c>
      <c r="C17" s="6" t="s">
        <v>89</v>
      </c>
      <c r="D17" s="6" t="s">
        <v>90</v>
      </c>
      <c r="E17" s="5">
        <v>4.49</v>
      </c>
      <c r="F17" s="5">
        <v>25.32</v>
      </c>
      <c r="G17" s="5">
        <v>8.5</v>
      </c>
      <c r="H17" s="7">
        <v>38.31</v>
      </c>
      <c r="I17" s="6">
        <v>30</v>
      </c>
      <c r="J17" s="6">
        <v>15</v>
      </c>
      <c r="K17" s="6" t="s">
        <v>23</v>
      </c>
      <c r="L17" s="8"/>
    </row>
    <row r="18" spans="1:12">
      <c r="A18" s="8">
        <v>16</v>
      </c>
      <c r="B18" s="6" t="s">
        <v>60</v>
      </c>
      <c r="C18" s="6" t="s">
        <v>91</v>
      </c>
      <c r="D18" s="6" t="s">
        <v>92</v>
      </c>
      <c r="E18" s="9">
        <v>0.82</v>
      </c>
      <c r="F18" s="9">
        <v>25.86</v>
      </c>
      <c r="G18" s="9">
        <v>11.5</v>
      </c>
      <c r="H18" s="10">
        <v>38.18</v>
      </c>
      <c r="I18" s="6">
        <v>30</v>
      </c>
      <c r="J18" s="6">
        <v>16</v>
      </c>
      <c r="K18" s="6" t="s">
        <v>23</v>
      </c>
      <c r="L18" s="5"/>
    </row>
    <row r="19" spans="1:12">
      <c r="A19" s="8">
        <v>17</v>
      </c>
      <c r="B19" s="6" t="s">
        <v>60</v>
      </c>
      <c r="C19" s="6" t="s">
        <v>93</v>
      </c>
      <c r="D19" s="6" t="s">
        <v>94</v>
      </c>
      <c r="E19" s="9">
        <v>3.59</v>
      </c>
      <c r="F19" s="9">
        <v>24.6</v>
      </c>
      <c r="G19" s="9">
        <v>9.13</v>
      </c>
      <c r="H19" s="10">
        <v>37.32</v>
      </c>
      <c r="I19" s="6">
        <v>30</v>
      </c>
      <c r="J19" s="6">
        <v>17</v>
      </c>
      <c r="K19" s="6" t="s">
        <v>23</v>
      </c>
      <c r="L19" s="5"/>
    </row>
    <row r="20" spans="1:12">
      <c r="A20" s="8">
        <v>18</v>
      </c>
      <c r="B20" s="6" t="s">
        <v>60</v>
      </c>
      <c r="C20" s="6" t="s">
        <v>95</v>
      </c>
      <c r="D20" s="6" t="s">
        <v>96</v>
      </c>
      <c r="E20" s="9">
        <v>0.49</v>
      </c>
      <c r="F20" s="9">
        <v>25.86</v>
      </c>
      <c r="G20" s="9">
        <v>10.5</v>
      </c>
      <c r="H20" s="10">
        <v>36.85</v>
      </c>
      <c r="I20" s="6">
        <v>30</v>
      </c>
      <c r="J20" s="6">
        <v>18</v>
      </c>
      <c r="K20" s="6" t="s">
        <v>23</v>
      </c>
      <c r="L20" s="8"/>
    </row>
    <row r="21" spans="1:12">
      <c r="A21" s="8">
        <v>19</v>
      </c>
      <c r="B21" s="6" t="s">
        <v>60</v>
      </c>
      <c r="C21" s="6" t="s">
        <v>97</v>
      </c>
      <c r="D21" s="6" t="s">
        <v>98</v>
      </c>
      <c r="E21" s="9">
        <v>1.63</v>
      </c>
      <c r="F21" s="9">
        <v>25.98</v>
      </c>
      <c r="G21" s="9">
        <v>9</v>
      </c>
      <c r="H21" s="10">
        <v>36.61</v>
      </c>
      <c r="I21" s="6">
        <v>30</v>
      </c>
      <c r="J21" s="6">
        <v>19</v>
      </c>
      <c r="K21" s="6" t="s">
        <v>23</v>
      </c>
      <c r="L21" s="8"/>
    </row>
    <row r="22" spans="1:12">
      <c r="A22" s="8">
        <v>20</v>
      </c>
      <c r="B22" s="6" t="s">
        <v>60</v>
      </c>
      <c r="C22" s="6" t="s">
        <v>99</v>
      </c>
      <c r="D22" s="6" t="s">
        <v>100</v>
      </c>
      <c r="E22" s="9">
        <v>2</v>
      </c>
      <c r="F22" s="9">
        <v>24.36</v>
      </c>
      <c r="G22" s="9">
        <v>10.25</v>
      </c>
      <c r="H22" s="10">
        <v>36.61</v>
      </c>
      <c r="I22" s="6">
        <v>30</v>
      </c>
      <c r="J22" s="6">
        <v>20</v>
      </c>
      <c r="K22" s="6" t="s">
        <v>23</v>
      </c>
      <c r="L22" s="8"/>
    </row>
    <row r="23" spans="1:12">
      <c r="A23" s="8">
        <v>21</v>
      </c>
      <c r="B23" s="6" t="s">
        <v>60</v>
      </c>
      <c r="C23" s="6">
        <v>2433320009</v>
      </c>
      <c r="D23" s="6" t="s">
        <v>101</v>
      </c>
      <c r="E23" s="9">
        <v>0.78</v>
      </c>
      <c r="F23" s="9">
        <v>24.78</v>
      </c>
      <c r="G23" s="9">
        <v>10</v>
      </c>
      <c r="H23" s="10">
        <v>35.56</v>
      </c>
      <c r="I23" s="6">
        <v>30</v>
      </c>
      <c r="J23" s="6">
        <v>21</v>
      </c>
      <c r="K23" s="6" t="s">
        <v>23</v>
      </c>
      <c r="L23" s="5"/>
    </row>
    <row r="24" spans="1:12">
      <c r="A24" s="8">
        <v>22</v>
      </c>
      <c r="B24" s="6" t="s">
        <v>60</v>
      </c>
      <c r="C24" s="6" t="s">
        <v>102</v>
      </c>
      <c r="D24" s="6" t="s">
        <v>103</v>
      </c>
      <c r="E24" s="5">
        <v>1.96</v>
      </c>
      <c r="F24" s="5">
        <v>21.78</v>
      </c>
      <c r="G24" s="5">
        <v>11.63</v>
      </c>
      <c r="H24" s="7">
        <v>35.36</v>
      </c>
      <c r="I24" s="6">
        <v>30</v>
      </c>
      <c r="J24" s="6">
        <v>22</v>
      </c>
      <c r="K24" s="6" t="s">
        <v>37</v>
      </c>
      <c r="L24" s="8"/>
    </row>
    <row r="25" spans="1:12">
      <c r="A25" s="8">
        <v>23</v>
      </c>
      <c r="B25" s="6" t="s">
        <v>60</v>
      </c>
      <c r="C25" s="6" t="s">
        <v>104</v>
      </c>
      <c r="D25" s="6" t="s">
        <v>105</v>
      </c>
      <c r="E25" s="5">
        <v>0.41</v>
      </c>
      <c r="F25" s="5">
        <v>25.8</v>
      </c>
      <c r="G25" s="5">
        <v>8</v>
      </c>
      <c r="H25" s="7">
        <v>34.21</v>
      </c>
      <c r="I25" s="6">
        <v>30</v>
      </c>
      <c r="J25" s="6">
        <v>23</v>
      </c>
      <c r="K25" s="6" t="s">
        <v>37</v>
      </c>
      <c r="L25" s="5"/>
    </row>
    <row r="26" spans="1:12">
      <c r="A26" s="8">
        <v>24</v>
      </c>
      <c r="B26" s="6" t="s">
        <v>60</v>
      </c>
      <c r="C26" s="6" t="s">
        <v>106</v>
      </c>
      <c r="D26" s="6" t="s">
        <v>107</v>
      </c>
      <c r="E26" s="9">
        <v>1.43</v>
      </c>
      <c r="F26" s="9">
        <v>24.18</v>
      </c>
      <c r="G26" s="11">
        <v>7.5</v>
      </c>
      <c r="H26" s="10">
        <v>33.11</v>
      </c>
      <c r="I26" s="6">
        <v>30</v>
      </c>
      <c r="J26" s="6">
        <v>24</v>
      </c>
      <c r="K26" s="6" t="s">
        <v>37</v>
      </c>
      <c r="L26" s="5"/>
    </row>
    <row r="27" spans="1:12">
      <c r="A27" s="8">
        <v>25</v>
      </c>
      <c r="B27" s="6" t="s">
        <v>60</v>
      </c>
      <c r="C27" s="6" t="s">
        <v>108</v>
      </c>
      <c r="D27" s="6" t="s">
        <v>109</v>
      </c>
      <c r="E27" s="9">
        <v>1.06</v>
      </c>
      <c r="F27" s="9">
        <v>24.48</v>
      </c>
      <c r="G27" s="9">
        <v>5</v>
      </c>
      <c r="H27" s="10">
        <v>30.54</v>
      </c>
      <c r="I27" s="6">
        <v>30</v>
      </c>
      <c r="J27" s="6">
        <v>25</v>
      </c>
      <c r="K27" s="6" t="s">
        <v>37</v>
      </c>
      <c r="L27" s="5"/>
    </row>
    <row r="28" spans="1:12">
      <c r="A28" s="8">
        <v>26</v>
      </c>
      <c r="B28" s="6" t="s">
        <v>60</v>
      </c>
      <c r="C28" s="6" t="s">
        <v>110</v>
      </c>
      <c r="D28" s="6" t="s">
        <v>111</v>
      </c>
      <c r="E28" s="5">
        <v>3.14</v>
      </c>
      <c r="F28" s="5">
        <v>23.64</v>
      </c>
      <c r="G28" s="5">
        <v>2.5</v>
      </c>
      <c r="H28" s="7">
        <v>29.28</v>
      </c>
      <c r="I28" s="6">
        <v>30</v>
      </c>
      <c r="J28" s="6">
        <v>26</v>
      </c>
      <c r="K28" s="6" t="s">
        <v>37</v>
      </c>
      <c r="L28" s="5"/>
    </row>
    <row r="29" spans="1:12">
      <c r="A29" s="8">
        <v>27</v>
      </c>
      <c r="B29" s="6" t="s">
        <v>60</v>
      </c>
      <c r="C29" s="6" t="s">
        <v>112</v>
      </c>
      <c r="D29" s="6" t="s">
        <v>113</v>
      </c>
      <c r="E29" s="9">
        <v>1.27</v>
      </c>
      <c r="F29" s="9">
        <v>25.98</v>
      </c>
      <c r="G29" s="9">
        <v>0</v>
      </c>
      <c r="H29" s="10">
        <v>27.25</v>
      </c>
      <c r="I29" s="6">
        <v>30</v>
      </c>
      <c r="J29" s="6">
        <v>27</v>
      </c>
      <c r="K29" s="6" t="s">
        <v>37</v>
      </c>
      <c r="L29" s="8"/>
    </row>
    <row r="30" spans="1:12">
      <c r="A30" s="8">
        <v>28</v>
      </c>
      <c r="B30" s="6" t="s">
        <v>60</v>
      </c>
      <c r="C30" s="6" t="s">
        <v>114</v>
      </c>
      <c r="D30" s="6" t="s">
        <v>115</v>
      </c>
      <c r="E30" s="9">
        <v>2.33</v>
      </c>
      <c r="F30" s="9">
        <v>24.78</v>
      </c>
      <c r="G30" s="9">
        <v>0</v>
      </c>
      <c r="H30" s="10">
        <v>27.11</v>
      </c>
      <c r="I30" s="6">
        <v>30</v>
      </c>
      <c r="J30" s="6">
        <v>28</v>
      </c>
      <c r="K30" s="6" t="s">
        <v>37</v>
      </c>
      <c r="L30" s="8"/>
    </row>
    <row r="31" spans="1:12">
      <c r="A31" s="8">
        <v>29</v>
      </c>
      <c r="B31" s="6" t="s">
        <v>60</v>
      </c>
      <c r="C31" s="6" t="s">
        <v>116</v>
      </c>
      <c r="D31" s="6" t="s">
        <v>117</v>
      </c>
      <c r="E31" s="9">
        <v>0.57</v>
      </c>
      <c r="F31" s="9">
        <v>25.32</v>
      </c>
      <c r="G31" s="11">
        <v>0</v>
      </c>
      <c r="H31" s="10">
        <v>25.89</v>
      </c>
      <c r="I31" s="6">
        <v>30</v>
      </c>
      <c r="J31" s="6">
        <v>29</v>
      </c>
      <c r="K31" s="6" t="s">
        <v>37</v>
      </c>
      <c r="L31" s="5"/>
    </row>
    <row r="32" spans="1:12">
      <c r="A32" s="8">
        <v>30</v>
      </c>
      <c r="B32" s="6" t="s">
        <v>60</v>
      </c>
      <c r="C32" s="6" t="s">
        <v>118</v>
      </c>
      <c r="D32" s="6" t="s">
        <v>119</v>
      </c>
      <c r="E32" s="9">
        <v>0.57</v>
      </c>
      <c r="F32" s="9">
        <v>24.78</v>
      </c>
      <c r="G32" s="9">
        <v>0</v>
      </c>
      <c r="H32" s="10">
        <v>25.35</v>
      </c>
      <c r="I32" s="6">
        <v>30</v>
      </c>
      <c r="J32" s="6">
        <v>30</v>
      </c>
      <c r="K32" s="6" t="s">
        <v>37</v>
      </c>
      <c r="L32" s="8"/>
    </row>
  </sheetData>
  <autoFilter xmlns:etc="http://www.wps.cn/officeDocument/2017/etCustomData" ref="A2:L32" etc:filterBottomFollowUsedRange="0">
    <extLst/>
  </autoFilter>
  <sortState ref="A3:L32">
    <sortCondition ref="H3:H32" descending="1"/>
  </sortState>
  <mergeCells count="1">
    <mergeCell ref="A1:L1"/>
  </mergeCells>
  <dataValidations count="1">
    <dataValidation type="list" allowBlank="1" showInputMessage="1" showErrorMessage="1" sqref="K$1:K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C29" sqref="C29"/>
    </sheetView>
  </sheetViews>
  <sheetFormatPr defaultColWidth="9" defaultRowHeight="13.5"/>
  <cols>
    <col min="2" max="2" width="17" customWidth="1"/>
    <col min="3" max="3" width="15.8833333333333" customWidth="1"/>
    <col min="5" max="6" width="9" customWidth="1"/>
    <col min="7" max="7" width="9.5" customWidth="1"/>
    <col min="8" max="8" width="12.625"/>
    <col min="11" max="11" width="10.8833333333333" customWidth="1"/>
  </cols>
  <sheetData>
    <row r="1" spans="1:12">
      <c r="A1" s="2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>
      <c r="A3" s="8">
        <v>1</v>
      </c>
      <c r="B3" s="18" t="s">
        <v>121</v>
      </c>
      <c r="C3" s="19">
        <v>2433320041</v>
      </c>
      <c r="D3" s="20" t="s">
        <v>122</v>
      </c>
      <c r="E3" s="18">
        <v>0.081632653</v>
      </c>
      <c r="F3" s="18">
        <v>26.46</v>
      </c>
      <c r="G3" s="18">
        <v>64</v>
      </c>
      <c r="H3" s="18">
        <v>90.54163265</v>
      </c>
      <c r="I3" s="18">
        <v>13</v>
      </c>
      <c r="J3" s="18">
        <v>1</v>
      </c>
      <c r="K3" s="18" t="s">
        <v>16</v>
      </c>
      <c r="L3" s="18"/>
    </row>
    <row r="4" s="1" customFormat="1" spans="1:12">
      <c r="A4" s="8">
        <v>2</v>
      </c>
      <c r="B4" s="18" t="s">
        <v>121</v>
      </c>
      <c r="C4" s="19">
        <v>2433320034</v>
      </c>
      <c r="D4" s="20" t="s">
        <v>123</v>
      </c>
      <c r="E4" s="18">
        <v>0</v>
      </c>
      <c r="F4" s="18">
        <v>24.54</v>
      </c>
      <c r="G4" s="18">
        <v>52.5</v>
      </c>
      <c r="H4" s="18">
        <v>77.04</v>
      </c>
      <c r="I4" s="18">
        <v>13</v>
      </c>
      <c r="J4" s="18">
        <v>2</v>
      </c>
      <c r="K4" s="18" t="s">
        <v>16</v>
      </c>
      <c r="L4" s="18"/>
    </row>
    <row r="5" spans="1:12">
      <c r="A5" s="8">
        <v>3</v>
      </c>
      <c r="B5" s="18" t="s">
        <v>121</v>
      </c>
      <c r="C5" s="19">
        <v>2433320036</v>
      </c>
      <c r="D5" s="20" t="s">
        <v>124</v>
      </c>
      <c r="E5" s="18">
        <v>0</v>
      </c>
      <c r="F5" s="18">
        <v>24.3</v>
      </c>
      <c r="G5" s="18">
        <v>42.5</v>
      </c>
      <c r="H5" s="18">
        <v>66.8</v>
      </c>
      <c r="I5" s="18">
        <v>13</v>
      </c>
      <c r="J5" s="18">
        <v>3</v>
      </c>
      <c r="K5" s="18" t="s">
        <v>16</v>
      </c>
      <c r="L5" s="18"/>
    </row>
    <row r="6" spans="1:12">
      <c r="A6" s="8">
        <v>4</v>
      </c>
      <c r="B6" s="18" t="s">
        <v>121</v>
      </c>
      <c r="C6" s="19">
        <v>2433320044</v>
      </c>
      <c r="D6" s="20" t="s">
        <v>125</v>
      </c>
      <c r="E6" s="18">
        <v>0.204081633</v>
      </c>
      <c r="F6" s="18">
        <v>25.68</v>
      </c>
      <c r="G6" s="18">
        <v>38</v>
      </c>
      <c r="H6" s="18">
        <v>63.88408163</v>
      </c>
      <c r="I6" s="18">
        <v>13</v>
      </c>
      <c r="J6" s="18">
        <v>4</v>
      </c>
      <c r="K6" s="18" t="s">
        <v>23</v>
      </c>
      <c r="L6" s="18"/>
    </row>
    <row r="7" spans="1:12">
      <c r="A7" s="8">
        <v>5</v>
      </c>
      <c r="B7" s="18" t="s">
        <v>121</v>
      </c>
      <c r="C7" s="19">
        <v>2433320042</v>
      </c>
      <c r="D7" s="20" t="s">
        <v>126</v>
      </c>
      <c r="E7" s="18">
        <v>0.775510204</v>
      </c>
      <c r="F7" s="18">
        <v>25.08</v>
      </c>
      <c r="G7" s="18">
        <v>20.5</v>
      </c>
      <c r="H7" s="18">
        <v>46.3555102</v>
      </c>
      <c r="I7" s="18">
        <v>13</v>
      </c>
      <c r="J7" s="18">
        <v>5</v>
      </c>
      <c r="K7" s="18" t="s">
        <v>23</v>
      </c>
      <c r="L7" s="18"/>
    </row>
    <row r="8" spans="1:12">
      <c r="A8" s="8">
        <v>6</v>
      </c>
      <c r="B8" s="18" t="s">
        <v>121</v>
      </c>
      <c r="C8" s="19">
        <v>2433320033</v>
      </c>
      <c r="D8" s="20" t="s">
        <v>127</v>
      </c>
      <c r="E8" s="18">
        <v>0.081632653</v>
      </c>
      <c r="F8" s="18">
        <v>24.96</v>
      </c>
      <c r="G8" s="18">
        <v>20</v>
      </c>
      <c r="H8" s="18">
        <v>45.04163265</v>
      </c>
      <c r="I8" s="18">
        <v>13</v>
      </c>
      <c r="J8" s="18">
        <v>6</v>
      </c>
      <c r="K8" s="18" t="s">
        <v>23</v>
      </c>
      <c r="L8" s="18"/>
    </row>
    <row r="9" spans="1:12">
      <c r="A9" s="8">
        <v>7</v>
      </c>
      <c r="B9" s="18" t="s">
        <v>121</v>
      </c>
      <c r="C9" s="19">
        <v>2433320037</v>
      </c>
      <c r="D9" s="20" t="s">
        <v>128</v>
      </c>
      <c r="E9" s="18">
        <v>1.306122449</v>
      </c>
      <c r="F9" s="18">
        <v>25.5</v>
      </c>
      <c r="G9" s="18">
        <v>16.5</v>
      </c>
      <c r="H9" s="18">
        <v>43.30612245</v>
      </c>
      <c r="I9" s="18">
        <v>13</v>
      </c>
      <c r="J9" s="18">
        <v>7</v>
      </c>
      <c r="K9" s="18" t="s">
        <v>23</v>
      </c>
      <c r="L9" s="18"/>
    </row>
    <row r="10" spans="1:12">
      <c r="A10" s="8">
        <v>8</v>
      </c>
      <c r="B10" s="18" t="s">
        <v>121</v>
      </c>
      <c r="C10" s="19">
        <v>2433320031</v>
      </c>
      <c r="D10" s="20" t="s">
        <v>129</v>
      </c>
      <c r="E10" s="18">
        <v>3.591836735</v>
      </c>
      <c r="F10" s="18">
        <v>25.2</v>
      </c>
      <c r="G10" s="18">
        <v>11.25</v>
      </c>
      <c r="H10" s="18">
        <v>40.04183673</v>
      </c>
      <c r="I10" s="18">
        <v>13</v>
      </c>
      <c r="J10" s="18">
        <v>8</v>
      </c>
      <c r="K10" s="18" t="s">
        <v>23</v>
      </c>
      <c r="L10" s="18"/>
    </row>
    <row r="11" spans="1:12">
      <c r="A11" s="8">
        <v>9</v>
      </c>
      <c r="B11" s="18" t="s">
        <v>121</v>
      </c>
      <c r="C11" s="19">
        <v>2433320040</v>
      </c>
      <c r="D11" s="20" t="s">
        <v>130</v>
      </c>
      <c r="E11" s="18">
        <v>0.244897959</v>
      </c>
      <c r="F11" s="18">
        <v>24.66</v>
      </c>
      <c r="G11" s="18">
        <v>11</v>
      </c>
      <c r="H11" s="18">
        <v>35.90489796</v>
      </c>
      <c r="I11" s="18">
        <v>13</v>
      </c>
      <c r="J11" s="18">
        <v>9</v>
      </c>
      <c r="K11" s="18" t="s">
        <v>23</v>
      </c>
      <c r="L11" s="18"/>
    </row>
    <row r="12" spans="1:12">
      <c r="A12" s="8">
        <v>10</v>
      </c>
      <c r="B12" s="18" t="s">
        <v>121</v>
      </c>
      <c r="C12" s="19">
        <v>2433320035</v>
      </c>
      <c r="D12" s="20" t="s">
        <v>131</v>
      </c>
      <c r="E12" s="18">
        <v>4.285714286</v>
      </c>
      <c r="F12" s="18">
        <v>25.08</v>
      </c>
      <c r="G12" s="18">
        <v>5</v>
      </c>
      <c r="H12" s="18">
        <v>34.36571429</v>
      </c>
      <c r="I12" s="18">
        <v>13</v>
      </c>
      <c r="J12" s="18">
        <v>10</v>
      </c>
      <c r="K12" s="18" t="s">
        <v>37</v>
      </c>
      <c r="L12" s="18"/>
    </row>
    <row r="13" spans="1:12">
      <c r="A13" s="8">
        <v>11</v>
      </c>
      <c r="B13" s="18" t="s">
        <v>121</v>
      </c>
      <c r="C13" s="19">
        <v>2433320038</v>
      </c>
      <c r="D13" s="20" t="s">
        <v>132</v>
      </c>
      <c r="E13" s="18">
        <v>1.795918367</v>
      </c>
      <c r="F13" s="18">
        <v>25.68</v>
      </c>
      <c r="G13" s="18">
        <v>0</v>
      </c>
      <c r="H13" s="18">
        <v>27.47591837</v>
      </c>
      <c r="I13" s="18">
        <v>13</v>
      </c>
      <c r="J13" s="18">
        <v>11</v>
      </c>
      <c r="K13" s="18" t="s">
        <v>37</v>
      </c>
      <c r="L13" s="18"/>
    </row>
    <row r="14" spans="1:12">
      <c r="A14" s="8">
        <v>12</v>
      </c>
      <c r="B14" s="18" t="s">
        <v>121</v>
      </c>
      <c r="C14" s="19">
        <v>2433320043</v>
      </c>
      <c r="D14" s="20" t="s">
        <v>133</v>
      </c>
      <c r="E14" s="18">
        <v>0.081632653</v>
      </c>
      <c r="F14" s="18">
        <v>25.5</v>
      </c>
      <c r="G14" s="18">
        <v>0</v>
      </c>
      <c r="H14" s="18">
        <v>25.58163265</v>
      </c>
      <c r="I14" s="18">
        <v>13</v>
      </c>
      <c r="J14" s="18">
        <v>12</v>
      </c>
      <c r="K14" s="18" t="s">
        <v>37</v>
      </c>
      <c r="L14" s="18"/>
    </row>
    <row r="15" spans="1:12">
      <c r="A15" s="8">
        <v>13</v>
      </c>
      <c r="B15" s="18" t="s">
        <v>121</v>
      </c>
      <c r="C15" s="19">
        <v>2433320039</v>
      </c>
      <c r="D15" s="20" t="s">
        <v>134</v>
      </c>
      <c r="E15" s="18">
        <v>0.244897959</v>
      </c>
      <c r="F15" s="18">
        <v>24.36</v>
      </c>
      <c r="G15" s="18">
        <v>0</v>
      </c>
      <c r="H15" s="18">
        <v>24.60489796</v>
      </c>
      <c r="I15" s="18">
        <v>13</v>
      </c>
      <c r="J15" s="18">
        <v>13</v>
      </c>
      <c r="K15" s="18" t="s">
        <v>37</v>
      </c>
      <c r="L15" s="18"/>
    </row>
  </sheetData>
  <autoFilter xmlns:etc="http://www.wps.cn/officeDocument/2017/etCustomData" ref="A2:L15" etc:filterBottomFollowUsedRange="0">
    <extLst/>
  </autoFilter>
  <sortState ref="A3:L15">
    <sortCondition ref="H3:H15" descending="1"/>
  </sortState>
  <mergeCells count="1">
    <mergeCell ref="A1:L1"/>
  </mergeCells>
  <dataValidations count="1">
    <dataValidation type="list" allowBlank="1" showInputMessage="1" showErrorMessage="1" sqref="K$1:K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9"/>
    </sheetView>
  </sheetViews>
  <sheetFormatPr defaultColWidth="9" defaultRowHeight="13.5"/>
  <cols>
    <col min="2" max="2" width="17" customWidth="1"/>
    <col min="3" max="3" width="15.8833333333333" customWidth="1"/>
    <col min="5" max="6" width="9" customWidth="1"/>
    <col min="7" max="7" width="9.5" customWidth="1"/>
    <col min="11" max="11" width="10.8833333333333" customWidth="1"/>
  </cols>
  <sheetData>
    <row r="1" spans="1:12">
      <c r="A1" s="2" t="s">
        <v>135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>
      <c r="A3" s="8">
        <v>1</v>
      </c>
      <c r="B3" s="6" t="s">
        <v>136</v>
      </c>
      <c r="C3" s="6" t="s">
        <v>137</v>
      </c>
      <c r="D3" s="6" t="s">
        <v>138</v>
      </c>
      <c r="E3" s="9">
        <v>16.85</v>
      </c>
      <c r="F3" s="9">
        <v>87.4</v>
      </c>
      <c r="G3" s="9">
        <v>51.5</v>
      </c>
      <c r="H3" s="10">
        <v>58.8475510204082</v>
      </c>
      <c r="I3" s="6">
        <v>7</v>
      </c>
      <c r="J3" s="6">
        <v>1</v>
      </c>
      <c r="K3" s="6" t="s">
        <v>16</v>
      </c>
      <c r="L3" s="8"/>
    </row>
    <row r="4" s="1" customFormat="1" spans="1:12">
      <c r="A4" s="5">
        <v>2</v>
      </c>
      <c r="B4" s="6" t="s">
        <v>136</v>
      </c>
      <c r="C4" s="6" t="s">
        <v>139</v>
      </c>
      <c r="D4" s="6" t="s">
        <v>140</v>
      </c>
      <c r="E4" s="5">
        <v>3.6</v>
      </c>
      <c r="F4" s="5">
        <v>87.2</v>
      </c>
      <c r="G4" s="5">
        <v>60</v>
      </c>
      <c r="H4" s="7">
        <v>57.629387755102</v>
      </c>
      <c r="I4" s="6">
        <v>7</v>
      </c>
      <c r="J4" s="6">
        <v>2</v>
      </c>
      <c r="K4" s="6" t="s">
        <v>23</v>
      </c>
      <c r="L4" s="5"/>
    </row>
    <row r="5" spans="1:12">
      <c r="A5" s="5">
        <v>4</v>
      </c>
      <c r="B5" s="6" t="s">
        <v>136</v>
      </c>
      <c r="C5" s="6" t="s">
        <v>141</v>
      </c>
      <c r="D5" s="6" t="s">
        <v>142</v>
      </c>
      <c r="E5" s="9">
        <v>2.8</v>
      </c>
      <c r="F5" s="9">
        <v>78.8</v>
      </c>
      <c r="G5" s="11">
        <v>49</v>
      </c>
      <c r="H5" s="10">
        <v>49.2828571428571</v>
      </c>
      <c r="I5" s="6">
        <v>7</v>
      </c>
      <c r="J5" s="6">
        <v>3</v>
      </c>
      <c r="K5" s="6" t="s">
        <v>23</v>
      </c>
      <c r="L5" s="5"/>
    </row>
    <row r="6" spans="1:12">
      <c r="A6" s="8">
        <v>5</v>
      </c>
      <c r="B6" s="6" t="s">
        <v>136</v>
      </c>
      <c r="C6" s="6" t="s">
        <v>143</v>
      </c>
      <c r="D6" s="6" t="s">
        <v>144</v>
      </c>
      <c r="E6" s="9">
        <v>5.1</v>
      </c>
      <c r="F6" s="9">
        <v>81</v>
      </c>
      <c r="G6" s="9">
        <v>40</v>
      </c>
      <c r="H6" s="10">
        <v>46.3816326530612</v>
      </c>
      <c r="I6" s="6">
        <v>7</v>
      </c>
      <c r="J6" s="6">
        <v>4</v>
      </c>
      <c r="K6" s="6" t="s">
        <v>23</v>
      </c>
      <c r="L6" s="8"/>
    </row>
    <row r="7" spans="1:12">
      <c r="A7" s="8">
        <v>3</v>
      </c>
      <c r="B7" s="6" t="s">
        <v>136</v>
      </c>
      <c r="C7" s="6" t="s">
        <v>145</v>
      </c>
      <c r="D7" s="6" t="s">
        <v>146</v>
      </c>
      <c r="E7" s="9">
        <v>0.2</v>
      </c>
      <c r="F7" s="9">
        <v>81.4</v>
      </c>
      <c r="G7" s="9">
        <v>30</v>
      </c>
      <c r="H7" s="10">
        <v>39.5016326530612</v>
      </c>
      <c r="I7" s="6">
        <v>7</v>
      </c>
      <c r="J7" s="6">
        <v>5</v>
      </c>
      <c r="K7" s="6" t="s">
        <v>23</v>
      </c>
      <c r="L7" s="8"/>
    </row>
    <row r="8" spans="1:12">
      <c r="A8" s="5">
        <v>6</v>
      </c>
      <c r="B8" s="6" t="s">
        <v>136</v>
      </c>
      <c r="C8" s="6" t="s">
        <v>147</v>
      </c>
      <c r="D8" s="6" t="s">
        <v>148</v>
      </c>
      <c r="E8" s="9">
        <v>0.6</v>
      </c>
      <c r="F8" s="9">
        <v>85.8</v>
      </c>
      <c r="G8" s="9">
        <v>15</v>
      </c>
      <c r="H8" s="10">
        <v>33.4848979591837</v>
      </c>
      <c r="I8" s="6">
        <v>7</v>
      </c>
      <c r="J8" s="6">
        <v>6</v>
      </c>
      <c r="K8" s="6" t="s">
        <v>37</v>
      </c>
      <c r="L8" s="5"/>
    </row>
    <row r="9" spans="1:12">
      <c r="A9" s="8">
        <v>7</v>
      </c>
      <c r="B9" s="6" t="s">
        <v>136</v>
      </c>
      <c r="C9" s="6" t="s">
        <v>149</v>
      </c>
      <c r="D9" s="6" t="s">
        <v>150</v>
      </c>
      <c r="E9" s="5">
        <v>0.8</v>
      </c>
      <c r="F9" s="5">
        <v>79</v>
      </c>
      <c r="G9" s="5">
        <v>15</v>
      </c>
      <c r="H9" s="7">
        <v>31.5265306122449</v>
      </c>
      <c r="I9" s="6">
        <v>7</v>
      </c>
      <c r="J9" s="6">
        <v>7</v>
      </c>
      <c r="K9" s="6" t="s">
        <v>37</v>
      </c>
      <c r="L9" s="8"/>
    </row>
  </sheetData>
  <autoFilter xmlns:etc="http://www.wps.cn/officeDocument/2017/etCustomData" ref="A2:L9" etc:filterBottomFollowUsedRange="0">
    <sortState ref="A3:L9">
      <sortCondition ref="H3:H9" descending="1"/>
    </sortState>
    <extLst/>
  </autoFilter>
  <mergeCells count="1">
    <mergeCell ref="A1:L1"/>
  </mergeCells>
  <dataValidations count="1">
    <dataValidation type="list" allowBlank="1" showInputMessage="1" showErrorMessage="1" sqref="K$1:K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S21" sqref="S21"/>
    </sheetView>
  </sheetViews>
  <sheetFormatPr defaultColWidth="9" defaultRowHeight="13.5"/>
  <cols>
    <col min="2" max="2" width="17" customWidth="1"/>
    <col min="3" max="3" width="15.8833333333333" customWidth="1"/>
    <col min="5" max="6" width="9" customWidth="1"/>
    <col min="7" max="7" width="9.5" customWidth="1"/>
    <col min="11" max="11" width="10.8833333333333" customWidth="1"/>
  </cols>
  <sheetData>
    <row r="1" spans="1:12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>
      <c r="A3" s="8">
        <v>1</v>
      </c>
      <c r="B3" s="6" t="s">
        <v>152</v>
      </c>
      <c r="C3" s="6" t="s">
        <v>153</v>
      </c>
      <c r="D3" s="6" t="s">
        <v>154</v>
      </c>
      <c r="E3" s="5">
        <v>5</v>
      </c>
      <c r="F3" s="5">
        <v>84.37879</v>
      </c>
      <c r="G3" s="5">
        <v>550</v>
      </c>
      <c r="H3" s="7">
        <f t="shared" ref="H3:H14" si="0">E3/49*20+F3*0.3+G3*0.5</f>
        <v>302.354453326531</v>
      </c>
      <c r="I3" s="6">
        <v>12</v>
      </c>
      <c r="J3" s="6">
        <v>1</v>
      </c>
      <c r="K3" s="6" t="s">
        <v>16</v>
      </c>
      <c r="L3" s="8"/>
    </row>
    <row r="4" s="1" customFormat="1" spans="1:12">
      <c r="A4" s="8">
        <v>2</v>
      </c>
      <c r="B4" s="6" t="s">
        <v>152</v>
      </c>
      <c r="C4" s="6" t="s">
        <v>155</v>
      </c>
      <c r="D4" s="6" t="s">
        <v>156</v>
      </c>
      <c r="E4" s="9">
        <v>3.2</v>
      </c>
      <c r="F4" s="9">
        <v>88.01515</v>
      </c>
      <c r="G4" s="9">
        <v>268</v>
      </c>
      <c r="H4" s="10">
        <f t="shared" si="0"/>
        <v>161.71066744898</v>
      </c>
      <c r="I4" s="6">
        <v>12</v>
      </c>
      <c r="J4" s="6">
        <v>2</v>
      </c>
      <c r="K4" s="6" t="s">
        <v>16</v>
      </c>
      <c r="L4" s="8"/>
    </row>
    <row r="5" spans="1:12">
      <c r="A5" s="8">
        <v>3</v>
      </c>
      <c r="B5" s="6" t="s">
        <v>152</v>
      </c>
      <c r="C5" s="6" t="s">
        <v>157</v>
      </c>
      <c r="D5" s="6" t="s">
        <v>158</v>
      </c>
      <c r="E5" s="9">
        <v>2.05</v>
      </c>
      <c r="F5" s="9">
        <v>82.3939</v>
      </c>
      <c r="G5" s="9">
        <v>132</v>
      </c>
      <c r="H5" s="10">
        <f t="shared" si="0"/>
        <v>91.5549046938775</v>
      </c>
      <c r="I5" s="6">
        <v>12</v>
      </c>
      <c r="J5" s="6">
        <v>3</v>
      </c>
      <c r="K5" s="6" t="s">
        <v>23</v>
      </c>
      <c r="L5" s="8"/>
    </row>
    <row r="6" spans="1:12">
      <c r="A6" s="17">
        <v>4</v>
      </c>
      <c r="B6" s="14" t="s">
        <v>152</v>
      </c>
      <c r="C6" s="14" t="s">
        <v>159</v>
      </c>
      <c r="D6" s="14" t="s">
        <v>160</v>
      </c>
      <c r="E6" s="15">
        <v>4.05</v>
      </c>
      <c r="F6" s="15">
        <v>80.4</v>
      </c>
      <c r="G6" s="15">
        <v>126</v>
      </c>
      <c r="H6" s="16">
        <f t="shared" si="0"/>
        <v>88.7730612244898</v>
      </c>
      <c r="I6" s="14">
        <v>12</v>
      </c>
      <c r="J6" s="14">
        <v>4</v>
      </c>
      <c r="K6" s="14" t="s">
        <v>37</v>
      </c>
      <c r="L6" s="17" t="s">
        <v>161</v>
      </c>
    </row>
    <row r="7" spans="1:12">
      <c r="A7" s="8">
        <v>5</v>
      </c>
      <c r="B7" s="6" t="s">
        <v>152</v>
      </c>
      <c r="C7" s="6">
        <v>2533310003</v>
      </c>
      <c r="D7" s="6" t="s">
        <v>162</v>
      </c>
      <c r="E7" s="9">
        <v>21.25</v>
      </c>
      <c r="F7" s="9">
        <v>89.42424</v>
      </c>
      <c r="G7" s="9">
        <v>76.125</v>
      </c>
      <c r="H7" s="10">
        <f t="shared" si="0"/>
        <v>73.5632413877551</v>
      </c>
      <c r="I7" s="6">
        <v>12</v>
      </c>
      <c r="J7" s="6">
        <v>5</v>
      </c>
      <c r="K7" s="6" t="s">
        <v>23</v>
      </c>
      <c r="L7" s="8"/>
    </row>
    <row r="8" spans="1:12">
      <c r="A8" s="8">
        <v>6</v>
      </c>
      <c r="B8" s="6" t="s">
        <v>152</v>
      </c>
      <c r="C8" s="6" t="s">
        <v>163</v>
      </c>
      <c r="D8" s="6" t="s">
        <v>164</v>
      </c>
      <c r="E8" s="9">
        <v>5.65</v>
      </c>
      <c r="F8" s="9">
        <v>86.66667</v>
      </c>
      <c r="G8" s="11">
        <v>63</v>
      </c>
      <c r="H8" s="10">
        <f t="shared" si="0"/>
        <v>59.8061234489796</v>
      </c>
      <c r="I8" s="6">
        <v>12</v>
      </c>
      <c r="J8" s="6">
        <v>6</v>
      </c>
      <c r="K8" s="6" t="s">
        <v>23</v>
      </c>
      <c r="L8" s="5"/>
    </row>
    <row r="9" spans="1:12">
      <c r="A9" s="8">
        <v>7</v>
      </c>
      <c r="B9" s="6" t="s">
        <v>152</v>
      </c>
      <c r="C9" s="6" t="s">
        <v>165</v>
      </c>
      <c r="D9" s="6" t="s">
        <v>166</v>
      </c>
      <c r="E9" s="9">
        <v>1.7</v>
      </c>
      <c r="F9" s="9">
        <v>88.72727</v>
      </c>
      <c r="G9" s="9">
        <v>57</v>
      </c>
      <c r="H9" s="10">
        <f t="shared" si="0"/>
        <v>55.8120585510204</v>
      </c>
      <c r="I9" s="6">
        <v>12</v>
      </c>
      <c r="J9" s="6">
        <v>7</v>
      </c>
      <c r="K9" s="6" t="s">
        <v>23</v>
      </c>
      <c r="L9" s="5"/>
    </row>
    <row r="10" spans="1:12">
      <c r="A10" s="8">
        <v>8</v>
      </c>
      <c r="B10" s="6" t="s">
        <v>152</v>
      </c>
      <c r="C10" s="6" t="s">
        <v>167</v>
      </c>
      <c r="D10" s="6" t="s">
        <v>168</v>
      </c>
      <c r="E10" s="9">
        <v>4.55</v>
      </c>
      <c r="F10" s="9">
        <v>86.51515</v>
      </c>
      <c r="G10" s="9">
        <v>48</v>
      </c>
      <c r="H10" s="10">
        <f t="shared" si="0"/>
        <v>51.8116878571429</v>
      </c>
      <c r="I10" s="6">
        <v>12</v>
      </c>
      <c r="J10" s="6">
        <v>8</v>
      </c>
      <c r="K10" s="6" t="s">
        <v>23</v>
      </c>
      <c r="L10" s="5"/>
    </row>
    <row r="11" spans="1:12">
      <c r="A11" s="8">
        <v>9</v>
      </c>
      <c r="B11" s="6" t="s">
        <v>152</v>
      </c>
      <c r="C11" s="6" t="s">
        <v>169</v>
      </c>
      <c r="D11" s="6" t="s">
        <v>170</v>
      </c>
      <c r="E11" s="5">
        <v>7</v>
      </c>
      <c r="F11" s="5">
        <v>89.24242</v>
      </c>
      <c r="G11" s="5">
        <v>28.5</v>
      </c>
      <c r="H11" s="7">
        <f t="shared" si="0"/>
        <v>43.8798688571429</v>
      </c>
      <c r="I11" s="6">
        <v>12</v>
      </c>
      <c r="J11" s="6">
        <v>9</v>
      </c>
      <c r="K11" s="6" t="s">
        <v>23</v>
      </c>
      <c r="L11" s="5"/>
    </row>
    <row r="12" spans="1:12">
      <c r="A12" s="8">
        <v>10</v>
      </c>
      <c r="B12" s="6" t="s">
        <v>152</v>
      </c>
      <c r="C12" s="6">
        <v>2533310013</v>
      </c>
      <c r="D12" s="6" t="s">
        <v>171</v>
      </c>
      <c r="E12" s="5">
        <v>13.5</v>
      </c>
      <c r="F12" s="5">
        <v>86</v>
      </c>
      <c r="G12" s="5">
        <v>18.5</v>
      </c>
      <c r="H12" s="7">
        <f t="shared" si="0"/>
        <v>40.5602040816327</v>
      </c>
      <c r="I12" s="6">
        <v>12</v>
      </c>
      <c r="J12" s="6">
        <v>10</v>
      </c>
      <c r="K12" s="6" t="s">
        <v>37</v>
      </c>
      <c r="L12" s="5"/>
    </row>
    <row r="13" spans="1:12">
      <c r="A13" s="8">
        <v>11</v>
      </c>
      <c r="B13" s="6" t="s">
        <v>152</v>
      </c>
      <c r="C13" s="6" t="s">
        <v>172</v>
      </c>
      <c r="D13" s="6" t="s">
        <v>173</v>
      </c>
      <c r="E13" s="9">
        <v>18.25</v>
      </c>
      <c r="F13" s="9">
        <v>81.27273</v>
      </c>
      <c r="G13" s="9">
        <v>8</v>
      </c>
      <c r="H13" s="10">
        <f t="shared" si="0"/>
        <v>35.8307985918367</v>
      </c>
      <c r="I13" s="6">
        <v>12</v>
      </c>
      <c r="J13" s="6">
        <v>11</v>
      </c>
      <c r="K13" s="6" t="s">
        <v>37</v>
      </c>
      <c r="L13" s="8"/>
    </row>
    <row r="14" spans="1:12">
      <c r="A14" s="8">
        <v>12</v>
      </c>
      <c r="B14" s="6" t="s">
        <v>152</v>
      </c>
      <c r="C14" s="6" t="s">
        <v>174</v>
      </c>
      <c r="D14" s="6" t="s">
        <v>175</v>
      </c>
      <c r="E14" s="9">
        <v>5.1</v>
      </c>
      <c r="F14" s="9">
        <v>86.37879</v>
      </c>
      <c r="G14" s="9">
        <v>0</v>
      </c>
      <c r="H14" s="10">
        <f t="shared" si="0"/>
        <v>27.9952696530612</v>
      </c>
      <c r="I14" s="6">
        <v>12</v>
      </c>
      <c r="J14" s="6">
        <v>12</v>
      </c>
      <c r="K14" s="6" t="s">
        <v>37</v>
      </c>
      <c r="L14" s="8"/>
    </row>
  </sheetData>
  <autoFilter xmlns:etc="http://www.wps.cn/officeDocument/2017/etCustomData" ref="A2:L14" etc:filterBottomFollowUsedRange="0">
    <extLst/>
  </autoFilter>
  <sortState ref="A3:L14">
    <sortCondition ref="H3:H14" descending="1"/>
  </sortState>
  <mergeCells count="1">
    <mergeCell ref="A1:L1"/>
  </mergeCells>
  <dataValidations count="1">
    <dataValidation type="list" allowBlank="1" showInputMessage="1" showErrorMessage="1" sqref="K$1:K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G34" sqref="G34"/>
    </sheetView>
  </sheetViews>
  <sheetFormatPr defaultColWidth="9" defaultRowHeight="13.5" outlineLevelRow="7"/>
  <cols>
    <col min="2" max="2" width="17" customWidth="1"/>
    <col min="3" max="3" width="15.8833333333333" customWidth="1"/>
    <col min="5" max="6" width="9" customWidth="1"/>
    <col min="7" max="7" width="9.5" customWidth="1"/>
    <col min="11" max="11" width="10.8833333333333" customWidth="1"/>
  </cols>
  <sheetData>
    <row r="1" spans="1:12">
      <c r="A1" s="2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>
      <c r="A3" s="5">
        <v>1</v>
      </c>
      <c r="B3" s="6" t="s">
        <v>177</v>
      </c>
      <c r="C3" s="6" t="s">
        <v>178</v>
      </c>
      <c r="D3" s="6" t="s">
        <v>179</v>
      </c>
      <c r="E3" s="5">
        <v>2.3</v>
      </c>
      <c r="F3" s="5">
        <v>88.79</v>
      </c>
      <c r="G3" s="5">
        <v>64.625</v>
      </c>
      <c r="H3" s="7">
        <v>59.8883</v>
      </c>
      <c r="I3" s="6">
        <v>6</v>
      </c>
      <c r="J3" s="6">
        <v>1</v>
      </c>
      <c r="K3" s="6" t="s">
        <v>16</v>
      </c>
      <c r="L3" s="5"/>
    </row>
    <row r="4" s="1" customFormat="1" spans="1:12">
      <c r="A4" s="8">
        <v>2</v>
      </c>
      <c r="B4" s="6" t="s">
        <v>177</v>
      </c>
      <c r="C4" s="6" t="s">
        <v>180</v>
      </c>
      <c r="D4" s="6" t="s">
        <v>181</v>
      </c>
      <c r="E4" s="9">
        <v>25.2</v>
      </c>
      <c r="F4" s="9">
        <v>88.4</v>
      </c>
      <c r="G4" s="9">
        <v>14</v>
      </c>
      <c r="H4" s="10">
        <v>43.8057</v>
      </c>
      <c r="I4" s="6">
        <v>6</v>
      </c>
      <c r="J4" s="6">
        <v>2</v>
      </c>
      <c r="K4" s="6" t="s">
        <v>23</v>
      </c>
      <c r="L4" s="8"/>
    </row>
    <row r="5" spans="1:12">
      <c r="A5" s="5">
        <v>3</v>
      </c>
      <c r="B5" s="6" t="s">
        <v>177</v>
      </c>
      <c r="C5" s="6" t="s">
        <v>182</v>
      </c>
      <c r="D5" s="6" t="s">
        <v>183</v>
      </c>
      <c r="E5" s="9">
        <v>3.8</v>
      </c>
      <c r="F5" s="9">
        <v>86.52</v>
      </c>
      <c r="G5" s="9">
        <v>27.625</v>
      </c>
      <c r="H5" s="10">
        <v>41.3195</v>
      </c>
      <c r="I5" s="6">
        <v>6</v>
      </c>
      <c r="J5" s="6">
        <v>3</v>
      </c>
      <c r="K5" s="6" t="s">
        <v>23</v>
      </c>
      <c r="L5" s="8"/>
    </row>
    <row r="6" spans="1:12">
      <c r="A6" s="8">
        <v>4</v>
      </c>
      <c r="B6" s="6" t="s">
        <v>177</v>
      </c>
      <c r="C6" s="6" t="s">
        <v>184</v>
      </c>
      <c r="D6" s="6" t="s">
        <v>185</v>
      </c>
      <c r="E6" s="9">
        <v>0.2</v>
      </c>
      <c r="F6" s="9">
        <v>84.41</v>
      </c>
      <c r="G6" s="9">
        <v>2.625</v>
      </c>
      <c r="H6" s="10">
        <v>26.7171</v>
      </c>
      <c r="I6" s="6">
        <v>6</v>
      </c>
      <c r="J6" s="6">
        <v>4</v>
      </c>
      <c r="K6" s="6" t="s">
        <v>23</v>
      </c>
      <c r="L6" s="5"/>
    </row>
    <row r="7" spans="1:12">
      <c r="A7" s="5">
        <v>5</v>
      </c>
      <c r="B7" s="6" t="s">
        <v>177</v>
      </c>
      <c r="C7" s="6" t="s">
        <v>186</v>
      </c>
      <c r="D7" s="6" t="s">
        <v>187</v>
      </c>
      <c r="E7" s="9">
        <v>2.8</v>
      </c>
      <c r="F7" s="9">
        <v>84.78</v>
      </c>
      <c r="G7" s="11">
        <v>0</v>
      </c>
      <c r="H7" s="10">
        <v>26.5769</v>
      </c>
      <c r="I7" s="6">
        <v>6</v>
      </c>
      <c r="J7" s="6">
        <v>5</v>
      </c>
      <c r="K7" s="6" t="s">
        <v>37</v>
      </c>
      <c r="L7" s="5"/>
    </row>
    <row r="8" spans="1:12">
      <c r="A8" s="8">
        <v>6</v>
      </c>
      <c r="B8" s="6" t="s">
        <v>177</v>
      </c>
      <c r="C8" s="6" t="s">
        <v>188</v>
      </c>
      <c r="D8" s="6" t="s">
        <v>189</v>
      </c>
      <c r="E8" s="9">
        <v>0</v>
      </c>
      <c r="F8" s="9">
        <v>79.22</v>
      </c>
      <c r="G8" s="9">
        <v>0</v>
      </c>
      <c r="H8" s="10">
        <v>23.766</v>
      </c>
      <c r="I8" s="6">
        <v>6</v>
      </c>
      <c r="J8" s="6">
        <v>6</v>
      </c>
      <c r="K8" s="6" t="s">
        <v>37</v>
      </c>
      <c r="L8" s="8"/>
    </row>
  </sheetData>
  <autoFilter xmlns:etc="http://www.wps.cn/officeDocument/2017/etCustomData" ref="A2:L8" etc:filterBottomFollowUsedRange="0">
    <extLst/>
  </autoFilter>
  <sortState ref="A3:L8">
    <sortCondition ref="H3:H8" descending="1"/>
  </sortState>
  <mergeCells count="1">
    <mergeCell ref="A1:L1"/>
  </mergeCells>
  <dataValidations count="1">
    <dataValidation type="list" allowBlank="1" showInputMessage="1" showErrorMessage="1" sqref="K$1:K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S35" sqref="S35"/>
    </sheetView>
  </sheetViews>
  <sheetFormatPr defaultColWidth="9" defaultRowHeight="13.5"/>
  <cols>
    <col min="2" max="2" width="17" customWidth="1"/>
    <col min="3" max="3" width="15.8833333333333" customWidth="1"/>
    <col min="5" max="6" width="9" customWidth="1"/>
    <col min="7" max="7" width="9.5" customWidth="1"/>
    <col min="11" max="11" width="10.8833333333333" customWidth="1"/>
  </cols>
  <sheetData>
    <row r="1" spans="1:12">
      <c r="A1" s="2" t="s">
        <v>190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>
      <c r="A3" s="8">
        <v>1</v>
      </c>
      <c r="B3" s="6" t="s">
        <v>191</v>
      </c>
      <c r="C3" s="6" t="s">
        <v>192</v>
      </c>
      <c r="D3" s="6" t="s">
        <v>193</v>
      </c>
      <c r="E3" s="9">
        <v>1.6</v>
      </c>
      <c r="F3" s="9">
        <v>80.4</v>
      </c>
      <c r="G3" s="9">
        <v>57.25</v>
      </c>
      <c r="H3" s="10">
        <v>53.398</v>
      </c>
      <c r="I3" s="6">
        <v>35</v>
      </c>
      <c r="J3" s="6">
        <v>1</v>
      </c>
      <c r="K3" s="6" t="s">
        <v>16</v>
      </c>
      <c r="L3" s="8"/>
    </row>
    <row r="4" s="1" customFormat="1" spans="1:12">
      <c r="A4" s="5">
        <v>2</v>
      </c>
      <c r="B4" s="6" t="s">
        <v>191</v>
      </c>
      <c r="C4" s="6" t="s">
        <v>194</v>
      </c>
      <c r="D4" s="6" t="s">
        <v>195</v>
      </c>
      <c r="E4" s="9">
        <v>4.5</v>
      </c>
      <c r="F4" s="9">
        <v>85.1</v>
      </c>
      <c r="G4" s="11">
        <v>48</v>
      </c>
      <c r="H4" s="10">
        <v>51.367</v>
      </c>
      <c r="I4" s="6">
        <v>35</v>
      </c>
      <c r="J4" s="6">
        <v>2</v>
      </c>
      <c r="K4" s="6" t="s">
        <v>16</v>
      </c>
      <c r="L4" s="5"/>
    </row>
    <row r="5" spans="1:12">
      <c r="A5" s="8">
        <v>3</v>
      </c>
      <c r="B5" s="6" t="s">
        <v>191</v>
      </c>
      <c r="C5" s="6" t="s">
        <v>196</v>
      </c>
      <c r="D5" s="6" t="s">
        <v>197</v>
      </c>
      <c r="E5" s="9">
        <v>5.15</v>
      </c>
      <c r="F5" s="9">
        <v>89.92</v>
      </c>
      <c r="G5" s="9">
        <v>34.25</v>
      </c>
      <c r="H5" s="10">
        <v>46.203</v>
      </c>
      <c r="I5" s="6">
        <v>35</v>
      </c>
      <c r="J5" s="6">
        <v>3</v>
      </c>
      <c r="K5" s="6" t="s">
        <v>16</v>
      </c>
      <c r="L5" s="5"/>
    </row>
    <row r="6" spans="1:12">
      <c r="A6" s="5">
        <v>4</v>
      </c>
      <c r="B6" s="6" t="s">
        <v>191</v>
      </c>
      <c r="C6" s="6" t="s">
        <v>198</v>
      </c>
      <c r="D6" s="6" t="s">
        <v>199</v>
      </c>
      <c r="E6" s="9">
        <v>14.85</v>
      </c>
      <c r="F6" s="9">
        <v>81.68</v>
      </c>
      <c r="G6" s="9">
        <v>30</v>
      </c>
      <c r="H6" s="10">
        <v>45.565</v>
      </c>
      <c r="I6" s="6">
        <v>35</v>
      </c>
      <c r="J6" s="6">
        <v>4</v>
      </c>
      <c r="K6" s="6" t="s">
        <v>16</v>
      </c>
      <c r="L6" s="8"/>
    </row>
    <row r="7" spans="1:12">
      <c r="A7" s="8">
        <v>5</v>
      </c>
      <c r="B7" s="6" t="s">
        <v>191</v>
      </c>
      <c r="C7" s="6" t="s">
        <v>200</v>
      </c>
      <c r="D7" s="6" t="s">
        <v>201</v>
      </c>
      <c r="E7" s="9">
        <v>7.4</v>
      </c>
      <c r="F7" s="9">
        <v>82.54</v>
      </c>
      <c r="G7" s="9">
        <v>32.5</v>
      </c>
      <c r="H7" s="10">
        <v>44.032</v>
      </c>
      <c r="I7" s="6">
        <v>35</v>
      </c>
      <c r="J7" s="6">
        <v>5</v>
      </c>
      <c r="K7" s="6" t="s">
        <v>16</v>
      </c>
      <c r="L7" s="8"/>
    </row>
    <row r="8" spans="1:12">
      <c r="A8" s="5">
        <v>6</v>
      </c>
      <c r="B8" s="6" t="s">
        <v>191</v>
      </c>
      <c r="C8" s="6" t="s">
        <v>202</v>
      </c>
      <c r="D8" s="6" t="s">
        <v>203</v>
      </c>
      <c r="E8" s="5">
        <v>6.45</v>
      </c>
      <c r="F8" s="5">
        <v>82.98</v>
      </c>
      <c r="G8" s="5">
        <v>30</v>
      </c>
      <c r="H8" s="7">
        <v>42.527</v>
      </c>
      <c r="I8" s="6">
        <v>35</v>
      </c>
      <c r="J8" s="6">
        <v>6</v>
      </c>
      <c r="K8" s="6" t="s">
        <v>16</v>
      </c>
      <c r="L8" s="5"/>
    </row>
    <row r="9" spans="1:12">
      <c r="A9" s="8">
        <v>7</v>
      </c>
      <c r="B9" s="6" t="s">
        <v>191</v>
      </c>
      <c r="C9" s="6" t="s">
        <v>204</v>
      </c>
      <c r="D9" s="6" t="s">
        <v>205</v>
      </c>
      <c r="E9" s="9">
        <v>21.1</v>
      </c>
      <c r="F9" s="9">
        <v>86</v>
      </c>
      <c r="G9" s="9">
        <v>14.25</v>
      </c>
      <c r="H9" s="10">
        <v>41.537</v>
      </c>
      <c r="I9" s="6">
        <v>35</v>
      </c>
      <c r="J9" s="6">
        <v>7</v>
      </c>
      <c r="K9" s="6" t="s">
        <v>16</v>
      </c>
      <c r="L9" s="8"/>
    </row>
    <row r="10" spans="1:12">
      <c r="A10" s="5">
        <v>8</v>
      </c>
      <c r="B10" s="6" t="s">
        <v>191</v>
      </c>
      <c r="C10" s="6" t="s">
        <v>206</v>
      </c>
      <c r="D10" s="6" t="s">
        <v>207</v>
      </c>
      <c r="E10" s="9">
        <v>11.3</v>
      </c>
      <c r="F10" s="9">
        <v>86.92</v>
      </c>
      <c r="G10" s="9">
        <v>21</v>
      </c>
      <c r="H10" s="10">
        <v>41.188</v>
      </c>
      <c r="I10" s="6">
        <v>35</v>
      </c>
      <c r="J10" s="6">
        <v>8</v>
      </c>
      <c r="K10" s="6" t="s">
        <v>23</v>
      </c>
      <c r="L10" s="8"/>
    </row>
    <row r="11" spans="1:12">
      <c r="A11" s="8">
        <v>9</v>
      </c>
      <c r="B11" s="6" t="s">
        <v>191</v>
      </c>
      <c r="C11" s="6" t="s">
        <v>208</v>
      </c>
      <c r="D11" s="6" t="s">
        <v>209</v>
      </c>
      <c r="E11" s="9">
        <v>5.9</v>
      </c>
      <c r="F11" s="9">
        <v>86.9</v>
      </c>
      <c r="G11" s="9">
        <v>20.5</v>
      </c>
      <c r="H11" s="10">
        <v>38.728</v>
      </c>
      <c r="I11" s="6">
        <v>35</v>
      </c>
      <c r="J11" s="6">
        <v>9</v>
      </c>
      <c r="K11" s="6" t="s">
        <v>23</v>
      </c>
      <c r="L11" s="8"/>
    </row>
    <row r="12" spans="1:12">
      <c r="A12" s="5">
        <v>10</v>
      </c>
      <c r="B12" s="14" t="s">
        <v>191</v>
      </c>
      <c r="C12" s="14" t="s">
        <v>210</v>
      </c>
      <c r="D12" s="14" t="s">
        <v>211</v>
      </c>
      <c r="E12" s="15">
        <v>19.2</v>
      </c>
      <c r="F12" s="15">
        <v>83.54</v>
      </c>
      <c r="G12" s="15">
        <v>11</v>
      </c>
      <c r="H12" s="16">
        <v>38.399</v>
      </c>
      <c r="I12" s="14">
        <v>35</v>
      </c>
      <c r="J12" s="14">
        <v>10</v>
      </c>
      <c r="K12" s="14" t="s">
        <v>37</v>
      </c>
      <c r="L12" s="17" t="s">
        <v>161</v>
      </c>
    </row>
    <row r="13" spans="1:12">
      <c r="A13" s="8">
        <v>11</v>
      </c>
      <c r="B13" s="6" t="s">
        <v>191</v>
      </c>
      <c r="C13" s="6">
        <v>2533320001</v>
      </c>
      <c r="D13" s="6" t="s">
        <v>212</v>
      </c>
      <c r="E13" s="9">
        <v>3.65</v>
      </c>
      <c r="F13" s="9">
        <v>82.28</v>
      </c>
      <c r="G13" s="9">
        <v>23.625</v>
      </c>
      <c r="H13" s="10">
        <v>37.986</v>
      </c>
      <c r="I13" s="6">
        <v>35</v>
      </c>
      <c r="J13" s="6">
        <v>11</v>
      </c>
      <c r="K13" s="6" t="s">
        <v>23</v>
      </c>
      <c r="L13" s="8"/>
    </row>
    <row r="14" spans="1:12">
      <c r="A14" s="5">
        <v>12</v>
      </c>
      <c r="B14" s="6" t="s">
        <v>191</v>
      </c>
      <c r="C14" s="6" t="s">
        <v>213</v>
      </c>
      <c r="D14" s="6" t="s">
        <v>214</v>
      </c>
      <c r="E14" s="5">
        <v>4.5</v>
      </c>
      <c r="F14" s="5">
        <v>89.76</v>
      </c>
      <c r="G14" s="5">
        <v>16</v>
      </c>
      <c r="H14" s="7">
        <v>36.765</v>
      </c>
      <c r="I14" s="6">
        <v>35</v>
      </c>
      <c r="J14" s="6">
        <v>12</v>
      </c>
      <c r="K14" s="6" t="s">
        <v>23</v>
      </c>
      <c r="L14" s="8"/>
    </row>
    <row r="15" spans="1:12">
      <c r="A15" s="8">
        <v>13</v>
      </c>
      <c r="B15" s="6" t="s">
        <v>191</v>
      </c>
      <c r="C15" s="6" t="s">
        <v>215</v>
      </c>
      <c r="D15" s="6" t="s">
        <v>216</v>
      </c>
      <c r="E15" s="9">
        <v>11.65</v>
      </c>
      <c r="F15" s="9">
        <v>89.06</v>
      </c>
      <c r="G15" s="9">
        <v>10.25</v>
      </c>
      <c r="H15" s="10">
        <v>36.598</v>
      </c>
      <c r="I15" s="6">
        <v>35</v>
      </c>
      <c r="J15" s="6">
        <v>13</v>
      </c>
      <c r="K15" s="6" t="s">
        <v>23</v>
      </c>
      <c r="L15" s="5"/>
    </row>
    <row r="16" spans="1:12">
      <c r="A16" s="5">
        <v>14</v>
      </c>
      <c r="B16" s="6" t="s">
        <v>191</v>
      </c>
      <c r="C16" s="6" t="s">
        <v>217</v>
      </c>
      <c r="D16" s="6" t="s">
        <v>218</v>
      </c>
      <c r="E16" s="9">
        <v>6.3</v>
      </c>
      <c r="F16" s="9">
        <v>82.88</v>
      </c>
      <c r="G16" s="9">
        <v>16</v>
      </c>
      <c r="H16" s="10">
        <v>35.435</v>
      </c>
      <c r="I16" s="6">
        <v>35</v>
      </c>
      <c r="J16" s="6">
        <v>14</v>
      </c>
      <c r="K16" s="6" t="s">
        <v>23</v>
      </c>
      <c r="L16" s="5"/>
    </row>
    <row r="17" spans="1:12">
      <c r="A17" s="8">
        <v>15</v>
      </c>
      <c r="B17" s="6" t="s">
        <v>191</v>
      </c>
      <c r="C17" s="6" t="s">
        <v>219</v>
      </c>
      <c r="D17" s="6" t="s">
        <v>220</v>
      </c>
      <c r="E17" s="9">
        <v>4.2</v>
      </c>
      <c r="F17" s="9">
        <v>84.34</v>
      </c>
      <c r="G17" s="9">
        <v>16</v>
      </c>
      <c r="H17" s="10">
        <v>35.016</v>
      </c>
      <c r="I17" s="6">
        <v>35</v>
      </c>
      <c r="J17" s="6">
        <v>15</v>
      </c>
      <c r="K17" s="6" t="s">
        <v>23</v>
      </c>
      <c r="L17" s="5"/>
    </row>
    <row r="18" spans="1:12">
      <c r="A18" s="5">
        <v>16</v>
      </c>
      <c r="B18" s="6" t="s">
        <v>191</v>
      </c>
      <c r="C18" s="6" t="s">
        <v>221</v>
      </c>
      <c r="D18" s="6" t="s">
        <v>222</v>
      </c>
      <c r="E18" s="9">
        <v>4.4</v>
      </c>
      <c r="F18" s="9">
        <v>84.36</v>
      </c>
      <c r="G18" s="9">
        <v>13</v>
      </c>
      <c r="H18" s="10">
        <v>33.604</v>
      </c>
      <c r="I18" s="6">
        <v>35</v>
      </c>
      <c r="J18" s="6">
        <v>16</v>
      </c>
      <c r="K18" s="6" t="s">
        <v>23</v>
      </c>
      <c r="L18" s="8"/>
    </row>
    <row r="19" spans="1:12">
      <c r="A19" s="8">
        <v>17</v>
      </c>
      <c r="B19" s="6" t="s">
        <v>191</v>
      </c>
      <c r="C19" s="6" t="s">
        <v>223</v>
      </c>
      <c r="D19" s="6" t="s">
        <v>224</v>
      </c>
      <c r="E19" s="5">
        <v>5.45</v>
      </c>
      <c r="F19" s="5">
        <v>89.34</v>
      </c>
      <c r="G19" s="5">
        <v>8</v>
      </c>
      <c r="H19" s="7">
        <v>33.026</v>
      </c>
      <c r="I19" s="6">
        <v>35</v>
      </c>
      <c r="J19" s="6">
        <v>17</v>
      </c>
      <c r="K19" s="6" t="s">
        <v>23</v>
      </c>
      <c r="L19" s="5"/>
    </row>
    <row r="20" spans="1:12">
      <c r="A20" s="5">
        <v>18</v>
      </c>
      <c r="B20" s="6" t="s">
        <v>191</v>
      </c>
      <c r="C20" s="6" t="s">
        <v>225</v>
      </c>
      <c r="D20" s="6" t="s">
        <v>226</v>
      </c>
      <c r="E20" s="9">
        <v>3.8</v>
      </c>
      <c r="F20" s="9">
        <v>83.38</v>
      </c>
      <c r="G20" s="9">
        <v>11</v>
      </c>
      <c r="H20" s="10">
        <v>32.065</v>
      </c>
      <c r="I20" s="6">
        <v>35</v>
      </c>
      <c r="J20" s="6">
        <v>18</v>
      </c>
      <c r="K20" s="6" t="s">
        <v>23</v>
      </c>
      <c r="L20" s="5"/>
    </row>
    <row r="21" spans="1:12">
      <c r="A21" s="8">
        <v>19</v>
      </c>
      <c r="B21" s="6" t="s">
        <v>191</v>
      </c>
      <c r="C21" s="6" t="s">
        <v>227</v>
      </c>
      <c r="D21" s="6" t="s">
        <v>228</v>
      </c>
      <c r="E21" s="9">
        <v>4.4</v>
      </c>
      <c r="F21" s="9">
        <v>85.46</v>
      </c>
      <c r="G21" s="9">
        <v>8</v>
      </c>
      <c r="H21" s="10">
        <v>31.433</v>
      </c>
      <c r="I21" s="6">
        <v>35</v>
      </c>
      <c r="J21" s="6">
        <v>19</v>
      </c>
      <c r="K21" s="6" t="s">
        <v>23</v>
      </c>
      <c r="L21" s="8"/>
    </row>
    <row r="22" spans="1:12">
      <c r="A22" s="5">
        <v>20</v>
      </c>
      <c r="B22" s="14" t="s">
        <v>191</v>
      </c>
      <c r="C22" s="14" t="s">
        <v>229</v>
      </c>
      <c r="D22" s="14" t="s">
        <v>230</v>
      </c>
      <c r="E22" s="15">
        <v>3.4</v>
      </c>
      <c r="F22" s="15">
        <v>83.02</v>
      </c>
      <c r="G22" s="15">
        <v>10</v>
      </c>
      <c r="H22" s="16">
        <v>31.294</v>
      </c>
      <c r="I22" s="14">
        <v>35</v>
      </c>
      <c r="J22" s="14">
        <v>20</v>
      </c>
      <c r="K22" s="14" t="s">
        <v>37</v>
      </c>
      <c r="L22" s="17" t="s">
        <v>161</v>
      </c>
    </row>
    <row r="23" spans="1:12">
      <c r="A23" s="8">
        <v>21</v>
      </c>
      <c r="B23" s="6" t="s">
        <v>191</v>
      </c>
      <c r="C23" s="6" t="s">
        <v>231</v>
      </c>
      <c r="D23" s="6" t="s">
        <v>232</v>
      </c>
      <c r="E23" s="5">
        <v>2</v>
      </c>
      <c r="F23" s="5">
        <v>86.42</v>
      </c>
      <c r="G23" s="5">
        <v>8.5</v>
      </c>
      <c r="H23" s="7">
        <v>30.992</v>
      </c>
      <c r="I23" s="6">
        <v>35</v>
      </c>
      <c r="J23" s="6">
        <v>21</v>
      </c>
      <c r="K23" s="6" t="s">
        <v>23</v>
      </c>
      <c r="L23" s="8"/>
    </row>
    <row r="24" spans="1:12">
      <c r="A24" s="5">
        <v>22</v>
      </c>
      <c r="B24" s="6" t="s">
        <v>191</v>
      </c>
      <c r="C24" s="6" t="s">
        <v>233</v>
      </c>
      <c r="D24" s="6" t="s">
        <v>234</v>
      </c>
      <c r="E24" s="9">
        <v>8</v>
      </c>
      <c r="F24" s="9">
        <v>88.96</v>
      </c>
      <c r="G24" s="9">
        <v>0</v>
      </c>
      <c r="H24" s="10">
        <v>29.953</v>
      </c>
      <c r="I24" s="6">
        <v>35</v>
      </c>
      <c r="J24" s="6">
        <v>22</v>
      </c>
      <c r="K24" s="6" t="s">
        <v>23</v>
      </c>
      <c r="L24" s="8"/>
    </row>
    <row r="25" spans="1:12">
      <c r="A25" s="8">
        <v>23</v>
      </c>
      <c r="B25" s="6" t="s">
        <v>191</v>
      </c>
      <c r="C25" s="6" t="s">
        <v>235</v>
      </c>
      <c r="D25" s="6" t="s">
        <v>236</v>
      </c>
      <c r="E25" s="5">
        <v>9.2</v>
      </c>
      <c r="F25" s="5">
        <v>86.7</v>
      </c>
      <c r="G25" s="5">
        <v>0</v>
      </c>
      <c r="H25" s="7">
        <v>29.765</v>
      </c>
      <c r="I25" s="6">
        <v>35</v>
      </c>
      <c r="J25" s="6">
        <v>23</v>
      </c>
      <c r="K25" s="6" t="s">
        <v>23</v>
      </c>
      <c r="L25" s="8"/>
    </row>
    <row r="26" spans="1:12">
      <c r="A26" s="5">
        <v>24</v>
      </c>
      <c r="B26" s="6" t="s">
        <v>191</v>
      </c>
      <c r="C26" s="6" t="s">
        <v>237</v>
      </c>
      <c r="D26" s="6" t="s">
        <v>238</v>
      </c>
      <c r="E26" s="9">
        <v>3.75</v>
      </c>
      <c r="F26" s="9">
        <v>84.6</v>
      </c>
      <c r="G26" s="9">
        <v>4.5</v>
      </c>
      <c r="H26" s="10">
        <v>29.161</v>
      </c>
      <c r="I26" s="6">
        <v>35</v>
      </c>
      <c r="J26" s="6">
        <v>24</v>
      </c>
      <c r="K26" s="6" t="s">
        <v>23</v>
      </c>
      <c r="L26" s="5"/>
    </row>
    <row r="27" spans="1:12">
      <c r="A27" s="8">
        <v>25</v>
      </c>
      <c r="B27" s="6" t="s">
        <v>191</v>
      </c>
      <c r="C27" s="6" t="s">
        <v>239</v>
      </c>
      <c r="D27" s="6" t="s">
        <v>240</v>
      </c>
      <c r="E27" s="9">
        <v>4.3</v>
      </c>
      <c r="F27" s="9">
        <v>87.84</v>
      </c>
      <c r="G27" s="9">
        <v>2</v>
      </c>
      <c r="H27" s="10">
        <v>29.107</v>
      </c>
      <c r="I27" s="6">
        <v>35</v>
      </c>
      <c r="J27" s="6">
        <v>25</v>
      </c>
      <c r="K27" s="6" t="s">
        <v>23</v>
      </c>
      <c r="L27" s="8"/>
    </row>
    <row r="28" spans="1:12">
      <c r="A28" s="5">
        <v>26</v>
      </c>
      <c r="B28" s="6" t="s">
        <v>191</v>
      </c>
      <c r="C28" s="6" t="s">
        <v>241</v>
      </c>
      <c r="D28" s="6" t="s">
        <v>242</v>
      </c>
      <c r="E28" s="9">
        <v>4.9</v>
      </c>
      <c r="F28" s="9">
        <v>88.14</v>
      </c>
      <c r="G28" s="11">
        <v>1</v>
      </c>
      <c r="H28" s="10">
        <v>28.942</v>
      </c>
      <c r="I28" s="6">
        <v>35</v>
      </c>
      <c r="J28" s="6">
        <v>26</v>
      </c>
      <c r="K28" s="6" t="s">
        <v>23</v>
      </c>
      <c r="L28" s="5"/>
    </row>
    <row r="29" spans="1:12">
      <c r="A29" s="8">
        <v>27</v>
      </c>
      <c r="B29" s="6" t="s">
        <v>191</v>
      </c>
      <c r="C29" s="6" t="s">
        <v>243</v>
      </c>
      <c r="D29" s="6" t="s">
        <v>244</v>
      </c>
      <c r="E29" s="9">
        <v>4.6</v>
      </c>
      <c r="F29" s="9">
        <v>82.44</v>
      </c>
      <c r="G29" s="9">
        <v>3.25</v>
      </c>
      <c r="H29" s="10">
        <v>28.235</v>
      </c>
      <c r="I29" s="6">
        <v>35</v>
      </c>
      <c r="J29" s="6">
        <v>27</v>
      </c>
      <c r="K29" s="6" t="s">
        <v>23</v>
      </c>
      <c r="L29" s="8"/>
    </row>
    <row r="30" spans="1:12">
      <c r="A30" s="5">
        <v>28</v>
      </c>
      <c r="B30" s="6" t="s">
        <v>191</v>
      </c>
      <c r="C30" s="6" t="s">
        <v>245</v>
      </c>
      <c r="D30" s="6" t="s">
        <v>246</v>
      </c>
      <c r="E30" s="5">
        <v>3.4</v>
      </c>
      <c r="F30" s="5">
        <v>88.54</v>
      </c>
      <c r="G30" s="5">
        <v>0</v>
      </c>
      <c r="H30" s="7">
        <v>27.949</v>
      </c>
      <c r="I30" s="6">
        <v>35</v>
      </c>
      <c r="J30" s="6">
        <v>28</v>
      </c>
      <c r="K30" s="6" t="s">
        <v>37</v>
      </c>
      <c r="L30" s="8"/>
    </row>
    <row r="31" spans="1:12">
      <c r="A31" s="8">
        <v>29</v>
      </c>
      <c r="B31" s="6" t="s">
        <v>191</v>
      </c>
      <c r="C31" s="6" t="s">
        <v>247</v>
      </c>
      <c r="D31" s="6" t="s">
        <v>248</v>
      </c>
      <c r="E31" s="9">
        <v>3.8</v>
      </c>
      <c r="F31" s="9">
        <v>86.7</v>
      </c>
      <c r="G31" s="9">
        <v>0</v>
      </c>
      <c r="H31" s="10">
        <v>27.561</v>
      </c>
      <c r="I31" s="6">
        <v>35</v>
      </c>
      <c r="J31" s="6">
        <v>29</v>
      </c>
      <c r="K31" s="6" t="s">
        <v>37</v>
      </c>
      <c r="L31" s="8"/>
    </row>
    <row r="32" spans="1:12">
      <c r="A32" s="5">
        <v>30</v>
      </c>
      <c r="B32" s="14" t="s">
        <v>191</v>
      </c>
      <c r="C32" s="14" t="s">
        <v>249</v>
      </c>
      <c r="D32" s="14" t="s">
        <v>250</v>
      </c>
      <c r="E32" s="15">
        <v>1.8</v>
      </c>
      <c r="F32" s="15">
        <v>81.3</v>
      </c>
      <c r="G32" s="15">
        <v>4.5</v>
      </c>
      <c r="H32" s="16">
        <v>27.375</v>
      </c>
      <c r="I32" s="14">
        <v>35</v>
      </c>
      <c r="J32" s="14">
        <v>30</v>
      </c>
      <c r="K32" s="14" t="s">
        <v>37</v>
      </c>
      <c r="L32" s="17" t="s">
        <v>161</v>
      </c>
    </row>
    <row r="33" spans="1:12">
      <c r="A33" s="8">
        <v>31</v>
      </c>
      <c r="B33" s="6" t="s">
        <v>191</v>
      </c>
      <c r="C33" s="6" t="s">
        <v>251</v>
      </c>
      <c r="D33" s="6" t="s">
        <v>252</v>
      </c>
      <c r="E33" s="9">
        <v>3.1</v>
      </c>
      <c r="F33" s="9">
        <v>86.54</v>
      </c>
      <c r="G33" s="11">
        <v>0</v>
      </c>
      <c r="H33" s="10">
        <v>27.227</v>
      </c>
      <c r="I33" s="6">
        <v>35</v>
      </c>
      <c r="J33" s="6">
        <v>31</v>
      </c>
      <c r="K33" s="6" t="s">
        <v>37</v>
      </c>
      <c r="L33" s="5"/>
    </row>
    <row r="34" spans="1:12">
      <c r="A34" s="5">
        <v>32</v>
      </c>
      <c r="B34" s="14" t="s">
        <v>191</v>
      </c>
      <c r="C34" s="14" t="s">
        <v>253</v>
      </c>
      <c r="D34" s="14" t="s">
        <v>254</v>
      </c>
      <c r="E34" s="15">
        <v>1.6</v>
      </c>
      <c r="F34" s="15">
        <v>84.64</v>
      </c>
      <c r="G34" s="15">
        <v>1.125</v>
      </c>
      <c r="H34" s="16">
        <v>26.608</v>
      </c>
      <c r="I34" s="14">
        <v>35</v>
      </c>
      <c r="J34" s="14">
        <v>32</v>
      </c>
      <c r="K34" s="14" t="s">
        <v>37</v>
      </c>
      <c r="L34" s="17" t="s">
        <v>161</v>
      </c>
    </row>
    <row r="35" spans="1:12">
      <c r="A35" s="8">
        <v>33</v>
      </c>
      <c r="B35" s="6" t="s">
        <v>191</v>
      </c>
      <c r="C35" s="6" t="s">
        <v>255</v>
      </c>
      <c r="D35" s="6" t="s">
        <v>256</v>
      </c>
      <c r="E35" s="5">
        <v>3.6</v>
      </c>
      <c r="F35" s="5">
        <v>83.16</v>
      </c>
      <c r="G35" s="5">
        <v>0</v>
      </c>
      <c r="H35" s="7">
        <v>26.417</v>
      </c>
      <c r="I35" s="6">
        <v>35</v>
      </c>
      <c r="J35" s="6">
        <v>33</v>
      </c>
      <c r="K35" s="6" t="s">
        <v>37</v>
      </c>
      <c r="L35" s="5"/>
    </row>
    <row r="36" spans="1:12">
      <c r="A36" s="5">
        <v>34</v>
      </c>
      <c r="B36" s="6" t="s">
        <v>191</v>
      </c>
      <c r="C36" s="6" t="s">
        <v>257</v>
      </c>
      <c r="D36" s="6" t="s">
        <v>258</v>
      </c>
      <c r="E36" s="5">
        <v>4.3</v>
      </c>
      <c r="F36" s="5">
        <v>79.3</v>
      </c>
      <c r="G36" s="5">
        <v>0</v>
      </c>
      <c r="H36" s="7">
        <v>25.545</v>
      </c>
      <c r="I36" s="6">
        <v>35</v>
      </c>
      <c r="J36" s="6">
        <v>34</v>
      </c>
      <c r="K36" s="6" t="s">
        <v>37</v>
      </c>
      <c r="L36" s="5"/>
    </row>
    <row r="37" spans="1:12">
      <c r="A37" s="8">
        <v>35</v>
      </c>
      <c r="B37" s="6" t="s">
        <v>191</v>
      </c>
      <c r="C37" s="6" t="s">
        <v>259</v>
      </c>
      <c r="D37" s="6" t="s">
        <v>260</v>
      </c>
      <c r="E37" s="5">
        <v>1.6</v>
      </c>
      <c r="F37" s="5">
        <v>82.8</v>
      </c>
      <c r="G37" s="5">
        <v>0</v>
      </c>
      <c r="H37" s="7">
        <v>25.493</v>
      </c>
      <c r="I37" s="6">
        <v>35</v>
      </c>
      <c r="J37" s="6">
        <v>35</v>
      </c>
      <c r="K37" s="6" t="s">
        <v>37</v>
      </c>
      <c r="L37" s="5"/>
    </row>
  </sheetData>
  <autoFilter xmlns:etc="http://www.wps.cn/officeDocument/2017/etCustomData" ref="A2:L37" etc:filterBottomFollowUsedRange="0">
    <sortState ref="A2:L37">
      <sortCondition ref="H3:H37" descending="1"/>
    </sortState>
    <extLst/>
  </autoFilter>
  <sortState ref="A3:L37">
    <sortCondition ref="H3:H37" descending="1"/>
  </sortState>
  <mergeCells count="1">
    <mergeCell ref="A1:L1"/>
  </mergeCells>
  <dataValidations count="1">
    <dataValidation type="list" allowBlank="1" showInputMessage="1" showErrorMessage="1" sqref="K1:K2 K38:K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selection activeCell="K32" sqref="K32"/>
    </sheetView>
  </sheetViews>
  <sheetFormatPr defaultColWidth="9" defaultRowHeight="13.5"/>
  <cols>
    <col min="2" max="2" width="17" customWidth="1"/>
    <col min="3" max="3" width="15.8833333333333" customWidth="1"/>
    <col min="5" max="6" width="9" customWidth="1"/>
    <col min="7" max="7" width="9.5" customWidth="1"/>
    <col min="11" max="11" width="10.8833333333333" customWidth="1"/>
  </cols>
  <sheetData>
    <row r="1" spans="1:12">
      <c r="A1" s="2" t="s">
        <v>261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>
      <c r="A3" s="8">
        <v>1</v>
      </c>
      <c r="B3" s="6" t="s">
        <v>262</v>
      </c>
      <c r="C3" s="6" t="s">
        <v>263</v>
      </c>
      <c r="D3" s="6" t="s">
        <v>264</v>
      </c>
      <c r="E3" s="9">
        <v>0.326530612244898</v>
      </c>
      <c r="F3" s="9">
        <v>23.97</v>
      </c>
      <c r="G3" s="9">
        <v>40</v>
      </c>
      <c r="H3" s="10">
        <v>64.2965306122449</v>
      </c>
      <c r="I3" s="6">
        <v>17</v>
      </c>
      <c r="J3" s="6">
        <v>1</v>
      </c>
      <c r="K3" s="6" t="s">
        <v>16</v>
      </c>
      <c r="L3" s="8"/>
    </row>
    <row r="4" s="1" customFormat="1" spans="1:12">
      <c r="A4" s="5">
        <v>2</v>
      </c>
      <c r="B4" s="6" t="s">
        <v>262</v>
      </c>
      <c r="C4" s="6" t="s">
        <v>265</v>
      </c>
      <c r="D4" s="6" t="s">
        <v>266</v>
      </c>
      <c r="E4" s="9">
        <v>0.0816326530612245</v>
      </c>
      <c r="F4" s="9">
        <v>23.91</v>
      </c>
      <c r="G4" s="9">
        <v>20</v>
      </c>
      <c r="H4" s="10">
        <v>43.9916326530612</v>
      </c>
      <c r="I4" s="6">
        <v>17</v>
      </c>
      <c r="J4" s="6">
        <v>2</v>
      </c>
      <c r="K4" s="6" t="s">
        <v>16</v>
      </c>
      <c r="L4" s="5"/>
    </row>
    <row r="5" spans="1:12">
      <c r="A5" s="8">
        <v>3</v>
      </c>
      <c r="B5" s="6" t="s">
        <v>262</v>
      </c>
      <c r="C5" s="6" t="s">
        <v>267</v>
      </c>
      <c r="D5" s="6" t="s">
        <v>268</v>
      </c>
      <c r="E5" s="5">
        <v>0.775510204081633</v>
      </c>
      <c r="F5" s="5">
        <v>25.77</v>
      </c>
      <c r="G5" s="5">
        <v>12</v>
      </c>
      <c r="H5" s="7">
        <v>38.5455102040816</v>
      </c>
      <c r="I5" s="6">
        <v>17</v>
      </c>
      <c r="J5" s="6">
        <v>3</v>
      </c>
      <c r="K5" s="6" t="s">
        <v>16</v>
      </c>
      <c r="L5" s="5"/>
    </row>
    <row r="6" spans="1:12">
      <c r="A6" s="5">
        <v>4</v>
      </c>
      <c r="B6" s="6" t="s">
        <v>262</v>
      </c>
      <c r="C6" s="6" t="s">
        <v>269</v>
      </c>
      <c r="D6" s="6" t="s">
        <v>270</v>
      </c>
      <c r="E6" s="9">
        <v>4.08163265306122</v>
      </c>
      <c r="F6" s="9">
        <v>24.375</v>
      </c>
      <c r="G6" s="9">
        <v>9.625</v>
      </c>
      <c r="H6" s="10">
        <v>38.0816326530612</v>
      </c>
      <c r="I6" s="6">
        <v>17</v>
      </c>
      <c r="J6" s="6">
        <v>4</v>
      </c>
      <c r="K6" s="6" t="s">
        <v>16</v>
      </c>
      <c r="L6" s="8"/>
    </row>
    <row r="7" spans="1:12">
      <c r="A7" s="8">
        <v>5</v>
      </c>
      <c r="B7" s="6" t="s">
        <v>262</v>
      </c>
      <c r="C7" s="6" t="s">
        <v>271</v>
      </c>
      <c r="D7" s="6" t="s">
        <v>272</v>
      </c>
      <c r="E7" s="9">
        <v>2.36734693877551</v>
      </c>
      <c r="F7" s="9">
        <v>26.49</v>
      </c>
      <c r="G7" s="9">
        <v>4</v>
      </c>
      <c r="H7" s="10">
        <v>32.8573469387755</v>
      </c>
      <c r="I7" s="6">
        <v>17</v>
      </c>
      <c r="J7" s="6">
        <v>5</v>
      </c>
      <c r="K7" s="6" t="s">
        <v>23</v>
      </c>
      <c r="L7" s="8"/>
    </row>
    <row r="8" spans="1:12">
      <c r="A8" s="5">
        <v>6</v>
      </c>
      <c r="B8" s="6" t="s">
        <v>262</v>
      </c>
      <c r="C8" s="6" t="s">
        <v>273</v>
      </c>
      <c r="D8" s="6" t="s">
        <v>274</v>
      </c>
      <c r="E8" s="9">
        <v>0.163265306122449</v>
      </c>
      <c r="F8" s="9">
        <v>25.44</v>
      </c>
      <c r="G8" s="9">
        <v>5</v>
      </c>
      <c r="H8" s="10">
        <v>30.6032653061224</v>
      </c>
      <c r="I8" s="6">
        <v>17</v>
      </c>
      <c r="J8" s="6">
        <v>6</v>
      </c>
      <c r="K8" s="6" t="s">
        <v>23</v>
      </c>
      <c r="L8" s="8"/>
    </row>
    <row r="9" spans="1:12">
      <c r="A9" s="8">
        <v>7</v>
      </c>
      <c r="B9" s="6" t="s">
        <v>262</v>
      </c>
      <c r="C9" s="6" t="s">
        <v>275</v>
      </c>
      <c r="D9" s="6" t="s">
        <v>276</v>
      </c>
      <c r="E9" s="9">
        <v>0.244897959183673</v>
      </c>
      <c r="F9" s="9">
        <v>23.97</v>
      </c>
      <c r="G9" s="9">
        <v>6</v>
      </c>
      <c r="H9" s="10">
        <v>30.2148979591837</v>
      </c>
      <c r="I9" s="6">
        <v>17</v>
      </c>
      <c r="J9" s="6">
        <v>7</v>
      </c>
      <c r="K9" s="6" t="s">
        <v>23</v>
      </c>
      <c r="L9" s="5"/>
    </row>
    <row r="10" spans="1:12">
      <c r="A10" s="5">
        <v>8</v>
      </c>
      <c r="B10" s="6" t="s">
        <v>262</v>
      </c>
      <c r="C10" s="6" t="s">
        <v>277</v>
      </c>
      <c r="D10" s="6" t="s">
        <v>278</v>
      </c>
      <c r="E10" s="9">
        <v>0.163265306122449</v>
      </c>
      <c r="F10" s="9">
        <v>23.67</v>
      </c>
      <c r="G10" s="9">
        <v>5</v>
      </c>
      <c r="H10" s="10">
        <v>28.8332653061224</v>
      </c>
      <c r="I10" s="6">
        <v>17</v>
      </c>
      <c r="J10" s="6">
        <v>8</v>
      </c>
      <c r="K10" s="6" t="s">
        <v>23</v>
      </c>
      <c r="L10" s="5"/>
    </row>
    <row r="11" spans="1:12">
      <c r="A11" s="8">
        <v>9</v>
      </c>
      <c r="B11" s="6" t="s">
        <v>262</v>
      </c>
      <c r="C11" s="6" t="s">
        <v>279</v>
      </c>
      <c r="D11" s="6" t="s">
        <v>280</v>
      </c>
      <c r="E11" s="9">
        <v>2.08163265306122</v>
      </c>
      <c r="F11" s="9">
        <v>24.84</v>
      </c>
      <c r="G11" s="9">
        <v>0</v>
      </c>
      <c r="H11" s="10">
        <v>26.9216326530612</v>
      </c>
      <c r="I11" s="6">
        <v>17</v>
      </c>
      <c r="J11" s="6">
        <v>9</v>
      </c>
      <c r="K11" s="6" t="s">
        <v>23</v>
      </c>
      <c r="L11" s="8"/>
    </row>
    <row r="12" spans="1:12">
      <c r="A12" s="5">
        <v>10</v>
      </c>
      <c r="B12" s="6" t="s">
        <v>262</v>
      </c>
      <c r="C12" s="6" t="s">
        <v>281</v>
      </c>
      <c r="D12" s="6" t="s">
        <v>282</v>
      </c>
      <c r="E12" s="9">
        <v>0.73469387755102</v>
      </c>
      <c r="F12" s="9">
        <v>25.71</v>
      </c>
      <c r="G12" s="9">
        <v>0</v>
      </c>
      <c r="H12" s="10">
        <v>26.444693877551</v>
      </c>
      <c r="I12" s="6">
        <v>17</v>
      </c>
      <c r="J12" s="6">
        <v>10</v>
      </c>
      <c r="K12" s="6" t="s">
        <v>23</v>
      </c>
      <c r="L12" s="8"/>
    </row>
    <row r="13" spans="1:12">
      <c r="A13" s="8">
        <v>11</v>
      </c>
      <c r="B13" s="6" t="s">
        <v>262</v>
      </c>
      <c r="C13" s="6" t="s">
        <v>283</v>
      </c>
      <c r="D13" s="6" t="s">
        <v>284</v>
      </c>
      <c r="E13" s="5">
        <v>0.163265306122449</v>
      </c>
      <c r="F13" s="5">
        <v>23.64</v>
      </c>
      <c r="G13" s="5">
        <v>2</v>
      </c>
      <c r="H13" s="7">
        <v>25.8032653061224</v>
      </c>
      <c r="I13" s="6">
        <v>17</v>
      </c>
      <c r="J13" s="6">
        <v>11</v>
      </c>
      <c r="K13" s="6" t="s">
        <v>23</v>
      </c>
      <c r="L13" s="8"/>
    </row>
    <row r="14" spans="1:12">
      <c r="A14" s="5">
        <v>12</v>
      </c>
      <c r="B14" s="6" t="s">
        <v>262</v>
      </c>
      <c r="C14" s="6" t="s">
        <v>285</v>
      </c>
      <c r="D14" s="6" t="s">
        <v>286</v>
      </c>
      <c r="E14" s="5">
        <v>1.3265306122449</v>
      </c>
      <c r="F14" s="5">
        <v>24.09</v>
      </c>
      <c r="G14" s="5">
        <v>0</v>
      </c>
      <c r="H14" s="7">
        <v>25.4165306122449</v>
      </c>
      <c r="I14" s="6">
        <v>17</v>
      </c>
      <c r="J14" s="6">
        <v>12</v>
      </c>
      <c r="K14" s="6" t="s">
        <v>23</v>
      </c>
      <c r="L14" s="5"/>
    </row>
    <row r="15" spans="1:12">
      <c r="A15" s="8">
        <v>13</v>
      </c>
      <c r="B15" s="6" t="s">
        <v>262</v>
      </c>
      <c r="C15" s="6" t="s">
        <v>287</v>
      </c>
      <c r="D15" s="6" t="s">
        <v>288</v>
      </c>
      <c r="E15" s="5">
        <v>0.36734693877551</v>
      </c>
      <c r="F15" s="5">
        <v>24.72</v>
      </c>
      <c r="G15" s="5">
        <v>0</v>
      </c>
      <c r="H15" s="7">
        <v>25.0873469387755</v>
      </c>
      <c r="I15" s="6">
        <v>17</v>
      </c>
      <c r="J15" s="6">
        <v>13</v>
      </c>
      <c r="K15" s="6" t="s">
        <v>23</v>
      </c>
      <c r="L15" s="5"/>
    </row>
    <row r="16" spans="1:12">
      <c r="A16" s="5">
        <v>14</v>
      </c>
      <c r="B16" s="6" t="s">
        <v>262</v>
      </c>
      <c r="C16" s="6" t="s">
        <v>289</v>
      </c>
      <c r="D16" s="6" t="s">
        <v>290</v>
      </c>
      <c r="E16" s="9">
        <v>0.163265306122449</v>
      </c>
      <c r="F16" s="9">
        <v>24.81</v>
      </c>
      <c r="G16" s="11">
        <v>0</v>
      </c>
      <c r="H16" s="10">
        <v>24.9732653061224</v>
      </c>
      <c r="I16" s="6">
        <v>17</v>
      </c>
      <c r="J16" s="6">
        <v>14</v>
      </c>
      <c r="K16" s="6" t="s">
        <v>37</v>
      </c>
      <c r="L16" s="5"/>
    </row>
    <row r="17" spans="1:12">
      <c r="A17" s="8">
        <v>15</v>
      </c>
      <c r="B17" s="6" t="s">
        <v>262</v>
      </c>
      <c r="C17" s="6" t="s">
        <v>291</v>
      </c>
      <c r="D17" s="6" t="s">
        <v>292</v>
      </c>
      <c r="E17" s="9">
        <v>0.0816326530612245</v>
      </c>
      <c r="F17" s="9">
        <v>23.34</v>
      </c>
      <c r="G17" s="9">
        <v>1.5</v>
      </c>
      <c r="H17" s="10">
        <v>24.9216326530612</v>
      </c>
      <c r="I17" s="6">
        <v>17</v>
      </c>
      <c r="J17" s="6">
        <v>15</v>
      </c>
      <c r="K17" s="6" t="s">
        <v>37</v>
      </c>
      <c r="L17" s="8"/>
    </row>
    <row r="18" spans="1:12">
      <c r="A18" s="5">
        <v>16</v>
      </c>
      <c r="B18" s="6" t="s">
        <v>262</v>
      </c>
      <c r="C18" s="6" t="s">
        <v>293</v>
      </c>
      <c r="D18" s="6" t="s">
        <v>294</v>
      </c>
      <c r="E18" s="5">
        <v>0.36734693877551</v>
      </c>
      <c r="F18" s="5">
        <v>24.03</v>
      </c>
      <c r="G18" s="5">
        <v>0</v>
      </c>
      <c r="H18" s="7">
        <v>24.3973469387755</v>
      </c>
      <c r="I18" s="6">
        <v>17</v>
      </c>
      <c r="J18" s="6">
        <v>16</v>
      </c>
      <c r="K18" s="6" t="s">
        <v>37</v>
      </c>
      <c r="L18" s="8"/>
    </row>
    <row r="19" spans="1:12">
      <c r="A19" s="8">
        <v>17</v>
      </c>
      <c r="B19" s="6" t="s">
        <v>262</v>
      </c>
      <c r="C19" s="6" t="s">
        <v>295</v>
      </c>
      <c r="D19" s="6" t="s">
        <v>296</v>
      </c>
      <c r="E19" s="9">
        <v>0.163265306122449</v>
      </c>
      <c r="F19" s="9">
        <v>23.04</v>
      </c>
      <c r="G19" s="9">
        <v>0</v>
      </c>
      <c r="H19" s="10">
        <v>23.2032653061224</v>
      </c>
      <c r="I19" s="6">
        <v>17</v>
      </c>
      <c r="J19" s="6">
        <v>17</v>
      </c>
      <c r="K19" s="6" t="s">
        <v>37</v>
      </c>
      <c r="L19" s="5"/>
    </row>
  </sheetData>
  <autoFilter xmlns:etc="http://www.wps.cn/officeDocument/2017/etCustomData" ref="A2:L19" etc:filterBottomFollowUsedRange="0">
    <extLst/>
  </autoFilter>
  <sortState ref="A3:L19">
    <sortCondition ref="H3:H19" descending="1"/>
  </sortState>
  <mergeCells count="1">
    <mergeCell ref="A1:L1"/>
  </mergeCells>
  <dataValidations count="1">
    <dataValidation type="list" allowBlank="1" showInputMessage="1" showErrorMessage="1" sqref="K$1:K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C29" sqref="C29"/>
    </sheetView>
  </sheetViews>
  <sheetFormatPr defaultColWidth="9" defaultRowHeight="13.5"/>
  <cols>
    <col min="2" max="2" width="17" customWidth="1"/>
    <col min="3" max="3" width="15.8833333333333" customWidth="1"/>
    <col min="5" max="6" width="9" customWidth="1"/>
    <col min="7" max="7" width="9.5" customWidth="1"/>
    <col min="11" max="11" width="10.8833333333333" customWidth="1"/>
  </cols>
  <sheetData>
    <row r="1" spans="1:12">
      <c r="A1" s="2" t="s">
        <v>297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5">
        <v>1</v>
      </c>
      <c r="B3" s="6" t="s">
        <v>298</v>
      </c>
      <c r="C3" s="6">
        <v>2533320065</v>
      </c>
      <c r="D3" s="6" t="s">
        <v>299</v>
      </c>
      <c r="E3" s="5">
        <f>1.8/49*20</f>
        <v>0.73469387755102</v>
      </c>
      <c r="F3" s="5">
        <f>(2*93+3*97+3*82+2*84+3*76+2*75+2*85+1*100+1*94+0.5*98+0.5*97+2*87+2*85)/24</f>
        <v>86.4375</v>
      </c>
      <c r="G3" s="5">
        <v>45.625</v>
      </c>
      <c r="H3" s="7">
        <f t="shared" ref="H3:H17" si="0">E3+F3*0.3+G3*0.5</f>
        <v>49.478443877551</v>
      </c>
      <c r="I3" s="6">
        <v>15</v>
      </c>
      <c r="J3" s="6">
        <v>1</v>
      </c>
      <c r="K3" s="6" t="s">
        <v>16</v>
      </c>
      <c r="L3" s="5"/>
    </row>
    <row r="4" s="1" customFormat="1" spans="1:12">
      <c r="A4" s="8">
        <v>2</v>
      </c>
      <c r="B4" s="6" t="s">
        <v>298</v>
      </c>
      <c r="C4" s="6" t="s">
        <v>300</v>
      </c>
      <c r="D4" s="6" t="s">
        <v>301</v>
      </c>
      <c r="E4" s="5">
        <f>1.6/49*20</f>
        <v>0.653061224489796</v>
      </c>
      <c r="F4" s="5">
        <f>(3*92+3*70+3*75+3*84+2*75+2*62+2*91+1*96+1*93+2*87+0.5*86+0.5*93+2*89+2*85)/27</f>
        <v>82.2037037037037</v>
      </c>
      <c r="G4" s="5">
        <v>30</v>
      </c>
      <c r="H4" s="7">
        <f t="shared" si="0"/>
        <v>40.3141723356009</v>
      </c>
      <c r="I4" s="6">
        <v>15</v>
      </c>
      <c r="J4" s="6">
        <v>2</v>
      </c>
      <c r="K4" s="6" t="s">
        <v>16</v>
      </c>
      <c r="L4" s="8"/>
    </row>
    <row r="5" spans="1:12">
      <c r="A5" s="5">
        <v>3</v>
      </c>
      <c r="B5" s="6" t="s">
        <v>298</v>
      </c>
      <c r="C5" s="6" t="s">
        <v>302</v>
      </c>
      <c r="D5" s="6" t="s">
        <v>303</v>
      </c>
      <c r="E5" s="9">
        <f>(3+1+2.2+2+2.5)/49*20</f>
        <v>4.36734693877551</v>
      </c>
      <c r="F5" s="9">
        <v>85.85416666667</v>
      </c>
      <c r="G5" s="9">
        <v>18.375</v>
      </c>
      <c r="H5" s="10">
        <f t="shared" si="0"/>
        <v>39.3110969387765</v>
      </c>
      <c r="I5" s="6">
        <v>15</v>
      </c>
      <c r="J5" s="6">
        <v>3</v>
      </c>
      <c r="K5" s="6" t="s">
        <v>16</v>
      </c>
      <c r="L5" s="5"/>
    </row>
    <row r="6" spans="1:12">
      <c r="A6" s="8">
        <v>4</v>
      </c>
      <c r="B6" s="6" t="s">
        <v>298</v>
      </c>
      <c r="C6" s="6" t="s">
        <v>304</v>
      </c>
      <c r="D6" s="6" t="s">
        <v>305</v>
      </c>
      <c r="E6" s="5">
        <f>(3+1.6+0.5+3)/49*20</f>
        <v>3.30612244897959</v>
      </c>
      <c r="F6" s="5">
        <f>(3*89+1*100+2*95+2*92+2*85+2*87+3*85+3*81+1*97+0.5*100+0.5*100+2*87+2*85)/24</f>
        <v>88.5</v>
      </c>
      <c r="G6" s="5">
        <v>16.5</v>
      </c>
      <c r="H6" s="7">
        <f t="shared" si="0"/>
        <v>38.1061224489796</v>
      </c>
      <c r="I6" s="6">
        <v>15</v>
      </c>
      <c r="J6" s="6">
        <v>4</v>
      </c>
      <c r="K6" s="6" t="s">
        <v>23</v>
      </c>
      <c r="L6" s="5"/>
    </row>
    <row r="7" s="1" customFormat="1" spans="1:12">
      <c r="A7" s="5">
        <v>5</v>
      </c>
      <c r="B7" s="6" t="s">
        <v>298</v>
      </c>
      <c r="C7" s="6" t="s">
        <v>306</v>
      </c>
      <c r="D7" s="6" t="s">
        <v>307</v>
      </c>
      <c r="E7" s="5">
        <f>(1+3+2+2.2+3+0.5)/49*20</f>
        <v>4.77551020408163</v>
      </c>
      <c r="F7" s="5">
        <f>(2*86+2*89+1*84+1*100+2*97+2*76+3*85+3*85+3*91+0.5*95+0.5*94+2*88+2*85)/24</f>
        <v>87.6458333333333</v>
      </c>
      <c r="G7" s="5">
        <v>12</v>
      </c>
      <c r="H7" s="7">
        <f t="shared" si="0"/>
        <v>37.0692602040816</v>
      </c>
      <c r="I7" s="6">
        <v>15</v>
      </c>
      <c r="J7" s="6">
        <v>5</v>
      </c>
      <c r="K7" s="6" t="s">
        <v>23</v>
      </c>
      <c r="L7" s="8"/>
    </row>
    <row r="8" spans="1:12">
      <c r="A8" s="8">
        <v>6</v>
      </c>
      <c r="B8" s="6" t="s">
        <v>298</v>
      </c>
      <c r="C8" s="6" t="s">
        <v>308</v>
      </c>
      <c r="D8" s="6" t="s">
        <v>309</v>
      </c>
      <c r="E8" s="9">
        <f>(3+3.2+2.5)/49*20</f>
        <v>3.55102040816327</v>
      </c>
      <c r="F8" s="9">
        <f>(3*93+1*89+1*91+3*81+2*86+2*72+2*82+2*84+3*80+0.5*87+0.5*98+2*94+2*88)/24</f>
        <v>85.2708333333333</v>
      </c>
      <c r="G8" s="9">
        <v>15</v>
      </c>
      <c r="H8" s="10">
        <f t="shared" si="0"/>
        <v>36.6322704081633</v>
      </c>
      <c r="I8" s="6">
        <v>15</v>
      </c>
      <c r="J8" s="6">
        <v>6</v>
      </c>
      <c r="K8" s="6" t="s">
        <v>23</v>
      </c>
      <c r="L8" s="5"/>
    </row>
    <row r="9" spans="1:12">
      <c r="A9" s="5">
        <v>7</v>
      </c>
      <c r="B9" s="6" t="s">
        <v>298</v>
      </c>
      <c r="C9" s="6" t="s">
        <v>310</v>
      </c>
      <c r="D9" s="6" t="s">
        <v>311</v>
      </c>
      <c r="E9" s="9">
        <f>(1.5/9+3+1+2+0.5+1+1.5+1+0.5+1.5+1+0.5)/49*20</f>
        <v>5.57823129251701</v>
      </c>
      <c r="F9" s="9">
        <f>(99*1+78*2+93*1+68*2+94*3+72*3+93*2+95*2+86*3+96*0.5+94*0.5+94*2+89*2)/24</f>
        <v>86.5416666666667</v>
      </c>
      <c r="G9" s="9">
        <v>0</v>
      </c>
      <c r="H9" s="10">
        <f t="shared" si="0"/>
        <v>31.540731292517</v>
      </c>
      <c r="I9" s="6">
        <v>15</v>
      </c>
      <c r="J9" s="6">
        <v>7</v>
      </c>
      <c r="K9" s="6" t="s">
        <v>23</v>
      </c>
      <c r="L9" s="8"/>
    </row>
    <row r="10" spans="1:12">
      <c r="A10" s="8">
        <v>8</v>
      </c>
      <c r="B10" s="6" t="s">
        <v>298</v>
      </c>
      <c r="C10" s="6" t="s">
        <v>312</v>
      </c>
      <c r="D10" s="6" t="s">
        <v>313</v>
      </c>
      <c r="E10" s="9">
        <f>(1.5/9+1.5/2+2+1.4+0.8+2+2.5)/49*20</f>
        <v>3.92517006802721</v>
      </c>
      <c r="F10" s="9">
        <f>(1*93+2*86+1*96+2*89+3*95+3*88+2*89+2*90+3*98+0.5*93+0.5*97+2*92+2*85)/24</f>
        <v>91.2083333333333</v>
      </c>
      <c r="G10" s="9">
        <v>0</v>
      </c>
      <c r="H10" s="10">
        <f t="shared" si="0"/>
        <v>31.2876700680272</v>
      </c>
      <c r="I10" s="6">
        <v>15</v>
      </c>
      <c r="J10" s="6">
        <v>8</v>
      </c>
      <c r="K10" s="6" t="s">
        <v>23</v>
      </c>
      <c r="L10" s="8"/>
    </row>
    <row r="11" spans="1:12">
      <c r="A11" s="5">
        <v>9</v>
      </c>
      <c r="B11" s="6" t="s">
        <v>298</v>
      </c>
      <c r="C11" s="6" t="s">
        <v>314</v>
      </c>
      <c r="D11" s="6" t="s">
        <v>315</v>
      </c>
      <c r="E11" s="9">
        <f>2.5/49*20</f>
        <v>1.02040816326531</v>
      </c>
      <c r="F11" s="9">
        <f>(3*72+2*90+1*92+2*92+2*72+2*60+3*72+1*97+3*82+0.5*94+0.5*89+2*88+2*85)/24</f>
        <v>80.5208333333333</v>
      </c>
      <c r="G11" s="9">
        <v>12</v>
      </c>
      <c r="H11" s="10">
        <f t="shared" si="0"/>
        <v>31.1766581632653</v>
      </c>
      <c r="I11" s="6">
        <v>15</v>
      </c>
      <c r="J11" s="6">
        <v>9</v>
      </c>
      <c r="K11" s="6" t="s">
        <v>23</v>
      </c>
      <c r="L11" s="8"/>
    </row>
    <row r="12" spans="1:12">
      <c r="A12" s="8">
        <v>10</v>
      </c>
      <c r="B12" s="6" t="s">
        <v>298</v>
      </c>
      <c r="C12" s="6" t="s">
        <v>316</v>
      </c>
      <c r="D12" s="6" t="s">
        <v>317</v>
      </c>
      <c r="E12" s="9">
        <f>(3+1.5/2+1+1.4+2+5)/49*20</f>
        <v>5.36734693877551</v>
      </c>
      <c r="F12" s="9">
        <f>(2*86+2*95+1*99+3*84+1*85+3*65+2*78+2*72+3*87+0.5*94+0.5*86+2*82+2*85)/24</f>
        <v>82.4166666666667</v>
      </c>
      <c r="G12" s="9">
        <v>0</v>
      </c>
      <c r="H12" s="10">
        <f t="shared" si="0"/>
        <v>30.0923469387755</v>
      </c>
      <c r="I12" s="6">
        <v>15</v>
      </c>
      <c r="J12" s="6">
        <v>10</v>
      </c>
      <c r="K12" s="6" t="s">
        <v>23</v>
      </c>
      <c r="L12" s="5"/>
    </row>
    <row r="13" spans="1:12">
      <c r="A13" s="5">
        <v>11</v>
      </c>
      <c r="B13" s="6" t="s">
        <v>298</v>
      </c>
      <c r="C13" s="6" t="s">
        <v>318</v>
      </c>
      <c r="D13" s="6" t="s">
        <v>319</v>
      </c>
      <c r="E13" s="9">
        <f>(2+2.4+2.5+3)/49*20</f>
        <v>4.04081632653061</v>
      </c>
      <c r="F13" s="9">
        <f>(2*86+1*98+3*85+1*93+2*73+2*85+3*81+3*66+2*83+0.5*95+0.5*94+2*87+2*88)/24</f>
        <v>82.7291666666667</v>
      </c>
      <c r="G13" s="9">
        <v>0</v>
      </c>
      <c r="H13" s="10">
        <f t="shared" si="0"/>
        <v>28.8595663265306</v>
      </c>
      <c r="I13" s="6">
        <v>15</v>
      </c>
      <c r="J13" s="6">
        <v>11</v>
      </c>
      <c r="K13" s="6" t="s">
        <v>37</v>
      </c>
      <c r="L13" s="8"/>
    </row>
    <row r="14" spans="1:12">
      <c r="A14" s="8">
        <v>12</v>
      </c>
      <c r="B14" s="6" t="s">
        <v>298</v>
      </c>
      <c r="C14" s="6" t="s">
        <v>320</v>
      </c>
      <c r="D14" s="6" t="s">
        <v>321</v>
      </c>
      <c r="E14" s="9">
        <f>(1.5/2+1+1+2+2+0.5+0.5)/49*20</f>
        <v>3.16326530612245</v>
      </c>
      <c r="F14" s="9">
        <f>(3*92+3*90+2*86+1*93+2*98+2*85+1*89+2*69+3*76+0.5*89+0.5*89+2*82+2*75)/24</f>
        <v>84.7916666666667</v>
      </c>
      <c r="G14" s="9">
        <v>0</v>
      </c>
      <c r="H14" s="10">
        <f t="shared" si="0"/>
        <v>28.6007653061224</v>
      </c>
      <c r="I14" s="6">
        <v>15</v>
      </c>
      <c r="J14" s="6">
        <v>12</v>
      </c>
      <c r="K14" s="6" t="s">
        <v>37</v>
      </c>
      <c r="L14" s="8"/>
    </row>
    <row r="15" spans="1:12">
      <c r="A15" s="5">
        <v>13</v>
      </c>
      <c r="B15" s="6" t="s">
        <v>298</v>
      </c>
      <c r="C15" s="6" t="s">
        <v>322</v>
      </c>
      <c r="D15" s="6" t="s">
        <v>323</v>
      </c>
      <c r="E15" s="9">
        <f>(2+2+0.5)/49*20</f>
        <v>1.83673469387755</v>
      </c>
      <c r="F15" s="9">
        <f>(3*77+1*100+1*95+2*86+2*89+2*72+3*91+3*90+2*95+0.5*98+0.5*96+2*83+2*85)/24</f>
        <v>86.9166666666667</v>
      </c>
      <c r="G15" s="9">
        <v>0</v>
      </c>
      <c r="H15" s="10">
        <f t="shared" si="0"/>
        <v>27.9117346938776</v>
      </c>
      <c r="I15" s="6">
        <v>15</v>
      </c>
      <c r="J15" s="6">
        <v>13</v>
      </c>
      <c r="K15" s="6" t="s">
        <v>37</v>
      </c>
      <c r="L15" s="8"/>
    </row>
    <row r="16" spans="1:12">
      <c r="A16" s="8">
        <v>14</v>
      </c>
      <c r="B16" s="6" t="s">
        <v>298</v>
      </c>
      <c r="C16" s="6" t="s">
        <v>324</v>
      </c>
      <c r="D16" s="6" t="s">
        <v>325</v>
      </c>
      <c r="E16" s="9">
        <f>(0.5/2+2.5/2+2.2+1)/49*20</f>
        <v>1.91836734693878</v>
      </c>
      <c r="F16" s="9">
        <f>(1*91+2*82+1*86+2*62+2*81+3*75+2*91+3*87+3*85+0.5*88+0.5*96+2*91+2*85)/24</f>
        <v>83.0833333333333</v>
      </c>
      <c r="G16" s="9">
        <v>0</v>
      </c>
      <c r="H16" s="10">
        <f t="shared" si="0"/>
        <v>26.8433673469388</v>
      </c>
      <c r="I16" s="6">
        <v>15</v>
      </c>
      <c r="J16" s="6">
        <v>14</v>
      </c>
      <c r="K16" s="6" t="s">
        <v>37</v>
      </c>
      <c r="L16" s="5"/>
    </row>
    <row r="17" spans="1:12">
      <c r="A17" s="5">
        <v>15</v>
      </c>
      <c r="B17" s="6" t="s">
        <v>298</v>
      </c>
      <c r="C17" s="6" t="s">
        <v>326</v>
      </c>
      <c r="D17" s="6" t="s">
        <v>327</v>
      </c>
      <c r="E17" s="9">
        <f>(2+1.4)/49*20</f>
        <v>1.38775510204082</v>
      </c>
      <c r="F17" s="9">
        <f>(3*70+2*94+2*93+3*87+1*98+3*61+2*77+1*92+2*60+0.5*92+0.5*94+2*89+2*79)/24</f>
        <v>80.0416666666667</v>
      </c>
      <c r="G17" s="11">
        <v>0</v>
      </c>
      <c r="H17" s="10">
        <f t="shared" si="0"/>
        <v>25.4002551020408</v>
      </c>
      <c r="I17" s="6">
        <v>15</v>
      </c>
      <c r="J17" s="6">
        <v>15</v>
      </c>
      <c r="K17" s="6" t="s">
        <v>37</v>
      </c>
      <c r="L17" s="5"/>
    </row>
  </sheetData>
  <autoFilter xmlns:etc="http://www.wps.cn/officeDocument/2017/etCustomData" ref="A2:L17" etc:filterBottomFollowUsedRange="0">
    <extLst/>
  </autoFilter>
  <sortState ref="A3:L17">
    <sortCondition ref="H3:H17" descending="1"/>
  </sortState>
  <mergeCells count="1">
    <mergeCell ref="A1:L1"/>
  </mergeCells>
  <dataValidations count="1">
    <dataValidation type="list" allowBlank="1" showInputMessage="1" showErrorMessage="1" sqref="K1:K2 K18:K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研24土木工程学硕</vt:lpstr>
      <vt:lpstr>研24信息通信学硕</vt:lpstr>
      <vt:lpstr>研24人工智能专硕2</vt:lpstr>
      <vt:lpstr>研24土木水利专硕</vt:lpstr>
      <vt:lpstr>研24交通运输专硕</vt:lpstr>
      <vt:lpstr>研25土木工程学硕</vt:lpstr>
      <vt:lpstr>研25信息通信学硕2</vt:lpstr>
      <vt:lpstr>研25人工智能专硕2</vt:lpstr>
      <vt:lpstr>研25土木水利专硕</vt:lpstr>
      <vt:lpstr>研25交通运输专硕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笨小孩</cp:lastModifiedBy>
  <dcterms:created xsi:type="dcterms:W3CDTF">2026-09-23T10:42:00Z</dcterms:created>
  <dcterms:modified xsi:type="dcterms:W3CDTF">2026-10-07T10:03:48Z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B03067590B9540F7968B814AE55F9337_11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